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ohiodas.sharepoint.com/sites/OSS_Staff/Shared Documents/OSS Files/Financial/Five Year Forecasts/FY25 Nov Forecasts/"/>
    </mc:Choice>
  </mc:AlternateContent>
  <xr:revisionPtr revIDLastSave="0" documentId="8_{997CD512-1E47-4CBF-8A69-8BEC47AE29EC}" xr6:coauthVersionLast="47" xr6:coauthVersionMax="47" xr10:uidLastSave="{00000000-0000-0000-0000-000000000000}"/>
  <bookViews>
    <workbookView xWindow="-120" yWindow="-120" windowWidth="29040" windowHeight="15720" xr2:uid="{137DEA4B-5A9C-4C52-BA52-24B3D0C7DF66}"/>
  </bookViews>
  <sheets>
    <sheet name="5 Year" sheetId="1" r:id="rId1"/>
  </sheets>
  <definedNames>
    <definedName name="_xlnm.Print_Area" localSheetId="0">'5 Year'!$A$1:$I$120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0" i="1" l="1"/>
  <c r="E116" i="1"/>
  <c r="D116" i="1"/>
  <c r="D120" i="1" s="1"/>
  <c r="G99" i="1"/>
  <c r="H96" i="1"/>
  <c r="G96" i="1"/>
  <c r="F96" i="1"/>
  <c r="E96" i="1"/>
  <c r="C92" i="1"/>
  <c r="B92" i="1"/>
  <c r="F89" i="1"/>
  <c r="G89" i="1" s="1"/>
  <c r="H89" i="1" s="1"/>
  <c r="I89" i="1" s="1"/>
  <c r="E89" i="1"/>
  <c r="D89" i="1"/>
  <c r="D87" i="1"/>
  <c r="E87" i="1" s="1"/>
  <c r="F87" i="1" s="1"/>
  <c r="G87" i="1" s="1"/>
  <c r="H87" i="1" s="1"/>
  <c r="I87" i="1" s="1"/>
  <c r="I86" i="1"/>
  <c r="D86" i="1"/>
  <c r="E86" i="1" s="1"/>
  <c r="F86" i="1" s="1"/>
  <c r="H92" i="1"/>
  <c r="H22" i="1" s="1"/>
  <c r="I92" i="1"/>
  <c r="I22" i="1" s="1"/>
  <c r="E92" i="1"/>
  <c r="E22" i="1" s="1"/>
  <c r="D92" i="1"/>
  <c r="I98" i="1"/>
  <c r="H98" i="1"/>
  <c r="G98" i="1"/>
  <c r="F98" i="1"/>
  <c r="E98" i="1"/>
  <c r="B53" i="1"/>
  <c r="C51" i="1" s="1"/>
  <c r="B49" i="1"/>
  <c r="I44" i="1"/>
  <c r="I101" i="1" s="1"/>
  <c r="H44" i="1"/>
  <c r="H101" i="1" s="1"/>
  <c r="G44" i="1"/>
  <c r="G101" i="1" s="1"/>
  <c r="F44" i="1"/>
  <c r="F101" i="1" s="1"/>
  <c r="E44" i="1"/>
  <c r="E101" i="1" s="1"/>
  <c r="D44" i="1"/>
  <c r="C44" i="1"/>
  <c r="B44" i="1"/>
  <c r="I96" i="1"/>
  <c r="D40" i="1"/>
  <c r="D34" i="1"/>
  <c r="C31" i="1"/>
  <c r="C49" i="1" s="1"/>
  <c r="C53" i="1" s="1"/>
  <c r="D51" i="1" s="1"/>
  <c r="B31" i="1"/>
  <c r="D28" i="1"/>
  <c r="C28" i="1"/>
  <c r="B28" i="1"/>
  <c r="I99" i="1"/>
  <c r="H99" i="1"/>
  <c r="F99" i="1"/>
  <c r="I17" i="1"/>
  <c r="I100" i="1" s="1"/>
  <c r="C17" i="1"/>
  <c r="B17" i="1"/>
  <c r="D16" i="1"/>
  <c r="H17" i="1"/>
  <c r="G17" i="1"/>
  <c r="F17" i="1"/>
  <c r="E17" i="1"/>
  <c r="D13" i="1"/>
  <c r="D17" i="1" s="1"/>
  <c r="D31" i="1" s="1"/>
  <c r="D49" i="1" s="1"/>
  <c r="D53" i="1" s="1"/>
  <c r="E51" i="1" s="1"/>
  <c r="O11" i="1"/>
  <c r="E28" i="1" l="1"/>
  <c r="E104" i="1" s="1"/>
  <c r="H28" i="1"/>
  <c r="H104" i="1" s="1"/>
  <c r="F92" i="1"/>
  <c r="F22" i="1" s="1"/>
  <c r="G86" i="1"/>
  <c r="G92" i="1" s="1"/>
  <c r="G22" i="1" s="1"/>
  <c r="G28" i="1" s="1"/>
  <c r="H31" i="1"/>
  <c r="H100" i="1"/>
  <c r="F28" i="1"/>
  <c r="F104" i="1" s="1"/>
  <c r="I28" i="1"/>
  <c r="I104" i="1" s="1"/>
  <c r="E100" i="1"/>
  <c r="F100" i="1"/>
  <c r="F31" i="1"/>
  <c r="G100" i="1"/>
  <c r="I31" i="1"/>
  <c r="F116" i="1"/>
  <c r="F120" i="1" s="1"/>
  <c r="E99" i="1"/>
  <c r="G104" i="1" l="1"/>
  <c r="G31" i="1"/>
  <c r="I49" i="1"/>
  <c r="I97" i="1"/>
  <c r="F97" i="1"/>
  <c r="F49" i="1"/>
  <c r="E31" i="1"/>
  <c r="H49" i="1"/>
  <c r="H97" i="1"/>
  <c r="E102" i="1"/>
  <c r="H53" i="1" l="1"/>
  <c r="I51" i="1" s="1"/>
  <c r="I102" i="1" s="1"/>
  <c r="E97" i="1"/>
  <c r="E49" i="1"/>
  <c r="E53" i="1" s="1"/>
  <c r="F51" i="1" s="1"/>
  <c r="F102" i="1" s="1"/>
  <c r="F53" i="1"/>
  <c r="G51" i="1" s="1"/>
  <c r="G102" i="1" s="1"/>
  <c r="G97" i="1"/>
  <c r="G49" i="1"/>
  <c r="G53" i="1" s="1"/>
  <c r="H51" i="1" s="1"/>
  <c r="H102" i="1" s="1"/>
  <c r="I53" i="1" l="1"/>
</calcChain>
</file>

<file path=xl/sharedStrings.xml><?xml version="1.0" encoding="utf-8"?>
<sst xmlns="http://schemas.openxmlformats.org/spreadsheetml/2006/main" count="145" uniqueCount="108">
  <si>
    <t>FY25 - OCT 2024 Submission</t>
  </si>
  <si>
    <t>IRN No.: 000941</t>
  </si>
  <si>
    <t>County:</t>
  </si>
  <si>
    <t>Licking</t>
  </si>
  <si>
    <t>Type of School: Brick and Mortar</t>
  </si>
  <si>
    <t>Contract Term: July  01, 2024 - June 30, 2027</t>
  </si>
  <si>
    <t>School Name:</t>
  </si>
  <si>
    <t>Par Excellence STEM Academy</t>
  </si>
  <si>
    <t>Statement of Receipt, Disbursements, and Changes in Fund Cash Balances</t>
  </si>
  <si>
    <t>For the Fiscal Years Ended 2022 through 2024, Actual and</t>
  </si>
  <si>
    <t xml:space="preserve"> </t>
  </si>
  <si>
    <t>the Fiscal Years Ending 2025 through 2029, Forecasted</t>
  </si>
  <si>
    <t>Actual</t>
  </si>
  <si>
    <t>Forecasted</t>
  </si>
  <si>
    <t>Fiscal Year</t>
  </si>
  <si>
    <t>Operating Receipts</t>
  </si>
  <si>
    <t>State Foundation Payments (3110, 3211)</t>
  </si>
  <si>
    <t>Charges for Services (1500)</t>
  </si>
  <si>
    <t>Fees (1600, 1700)</t>
  </si>
  <si>
    <t>Other (1830, 1840, 1850, 1860, 1870, 1890, 3190)</t>
  </si>
  <si>
    <t>Total Operating Receipts</t>
  </si>
  <si>
    <t>Operating Disbursements</t>
  </si>
  <si>
    <t>100 Salaries and Wages</t>
  </si>
  <si>
    <t>200 Employee Retirement and Insurance Benefits</t>
  </si>
  <si>
    <t>400 Purchased Services</t>
  </si>
  <si>
    <t>500 Supplies and Materials</t>
  </si>
  <si>
    <t>600 Capital Outlay -New</t>
  </si>
  <si>
    <t>700 Capital Outlay - Replacement</t>
  </si>
  <si>
    <t>800 Other</t>
  </si>
  <si>
    <t>819 Other Debt</t>
  </si>
  <si>
    <t>Total Operating Disbursements</t>
  </si>
  <si>
    <t>Excess of Operating Receipts Over (Under)</t>
  </si>
  <si>
    <t>Nonoperating Receipts/(Disbursements)</t>
  </si>
  <si>
    <t>Federal Grants (all 4000 except fund 532)</t>
  </si>
  <si>
    <t>State Grants (3200, except 3211)</t>
  </si>
  <si>
    <t>Restricted Grants (3219, Community School Facilities Grant)</t>
  </si>
  <si>
    <t>Donations (1820)</t>
  </si>
  <si>
    <t>Interest Income (1400)</t>
  </si>
  <si>
    <t>Debt Proceeds (1900)</t>
  </si>
  <si>
    <t>Debt Principal Retirement</t>
  </si>
  <si>
    <t>Interest and Fiscal Charges</t>
  </si>
  <si>
    <t xml:space="preserve">  </t>
  </si>
  <si>
    <t>Transfers - In</t>
  </si>
  <si>
    <t>Transfers - Out</t>
  </si>
  <si>
    <t>Total Nonoperating Revenues/(Expenses)</t>
  </si>
  <si>
    <t>Excess of Operating and Nonoperating Receipts</t>
  </si>
  <si>
    <t>Over/(Under) Operating and Nonoperating</t>
  </si>
  <si>
    <t>Disbursements</t>
  </si>
  <si>
    <t>Fund Cash Balance Beginning of Fiscal Year</t>
  </si>
  <si>
    <t>Fund Cash Balance End of Fiscal Year</t>
  </si>
  <si>
    <t>Disclosure Items for State Fiscal Stabilization Funds</t>
  </si>
  <si>
    <t>Personal Services SFSF</t>
  </si>
  <si>
    <t>Employees Retirement/Insurance Benefits SFSF</t>
  </si>
  <si>
    <t>Purchased Services SFSF</t>
  </si>
  <si>
    <t>Supplies and Materials SFSF</t>
  </si>
  <si>
    <t>Capital Outlay SFSF</t>
  </si>
  <si>
    <t>Total Expenditures - SDFSF</t>
  </si>
  <si>
    <t>Staffing/Enrollment</t>
  </si>
  <si>
    <t>Total Student FTE</t>
  </si>
  <si>
    <t>Instructional Staff</t>
  </si>
  <si>
    <t>Administrative Staff</t>
  </si>
  <si>
    <t>Other Staff</t>
  </si>
  <si>
    <t>Purchased Services</t>
  </si>
  <si>
    <t>Rent</t>
  </si>
  <si>
    <t>Utilities</t>
  </si>
  <si>
    <t>Other Facility Costs</t>
  </si>
  <si>
    <t>Insurance</t>
  </si>
  <si>
    <t>Management Fee</t>
  </si>
  <si>
    <t>Sponsor Fee</t>
  </si>
  <si>
    <t>Audit Fees</t>
  </si>
  <si>
    <t>Other Consulting</t>
  </si>
  <si>
    <t>Transportation</t>
  </si>
  <si>
    <t>Legal</t>
  </si>
  <si>
    <t>Marketing</t>
  </si>
  <si>
    <t>Consulting</t>
  </si>
  <si>
    <t>Salaries and Wages</t>
  </si>
  <si>
    <t>Employee Benefits</t>
  </si>
  <si>
    <t>Special Education Services</t>
  </si>
  <si>
    <t>Technology Services</t>
  </si>
  <si>
    <t>Food Services</t>
  </si>
  <si>
    <t xml:space="preserve">Other  </t>
  </si>
  <si>
    <t>Total</t>
  </si>
  <si>
    <t>Financial Metrics</t>
  </si>
  <si>
    <t>Debt Service Payments</t>
  </si>
  <si>
    <t>Debt Service Coverage</t>
  </si>
  <si>
    <t>Growth in Enrollment</t>
  </si>
  <si>
    <t>Growth in New Capital Outlay</t>
  </si>
  <si>
    <t>Growth in Operating Receipts</t>
  </si>
  <si>
    <t>Growth in Non-Operating Receipts/Expenses</t>
  </si>
  <si>
    <t>Days of Cash</t>
  </si>
  <si>
    <t>Total Expenditures per FTE</t>
  </si>
  <si>
    <t>Assumptions Narrative Summary</t>
  </si>
  <si>
    <t>Historical years are based off of actuals.  FY25 is based on YTD actuals and remainder of year projections.  State funding in FY25 based on 187 FTE students.  Future year enrollment projections are projected to be reflect growth up to 225 by FY29.  Federal funds based on projected spending of Consolidated funds and 21st Century Grant.  ESSER funds have expired.  FY25 staffing factors in all cost of living increases.   Benefits are factored at 21% of salaries.  The detail and projection of all "purchased services" are included in the above table.  Future years are increased by inflationary factor of 2% unless the expense is fixed or based on a percentage of revenue.  In FY21, the Academy took on the mortgage for the building which eliminated its ongoing rent costs and reduced its monthly payment.   The Academy currently has debt to the bank for the building.  The Academy does not anticipate the need to borrow any funds during the year.   The Academy is sponsored by the Ohio Department of Education and the Academy's Fiscal Officer is C. David Massa of Massa Financial Solutions, LLC.</t>
  </si>
  <si>
    <t>Fiscal Year 2025-2029 Projected Debt</t>
  </si>
  <si>
    <t>Description</t>
  </si>
  <si>
    <t>Beginning
Year Balance</t>
  </si>
  <si>
    <t>Principle Retirement</t>
  </si>
  <si>
    <t>Interest Expense</t>
  </si>
  <si>
    <t>Ending
Year Balance</t>
  </si>
  <si>
    <t>Debitor/
Creditor</t>
  </si>
  <si>
    <t>FTE Review</t>
  </si>
  <si>
    <t>Loan A</t>
  </si>
  <si>
    <t>Loan B</t>
  </si>
  <si>
    <t>Line of Credit</t>
  </si>
  <si>
    <t>Notes, Bonds</t>
  </si>
  <si>
    <t>Bldg Mortgage</t>
  </si>
  <si>
    <t>Capital Leases</t>
  </si>
  <si>
    <t>Payables (Past Due 180+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</si>
</sst>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s>
  <fonts count="16"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0"/>
      <name val="Arial"/>
      <family val="2"/>
    </font>
    <font>
      <sz val="9"/>
      <name val="Arial"/>
      <family val="2"/>
    </font>
    <font>
      <b/>
      <sz val="9"/>
      <name val="Arial"/>
      <family val="2"/>
    </font>
    <font>
      <sz val="11"/>
      <name val="Arial"/>
      <family val="2"/>
    </font>
    <font>
      <b/>
      <u/>
      <sz val="10"/>
      <name val="Arial"/>
      <family val="2"/>
    </font>
    <font>
      <b/>
      <u/>
      <sz val="9"/>
      <name val="Arial"/>
      <family val="2"/>
    </font>
    <font>
      <b/>
      <u/>
      <sz val="11"/>
      <name val="Arial"/>
      <family val="2"/>
    </font>
    <font>
      <sz val="9"/>
      <name val="Times New Roman"/>
      <family val="1"/>
    </font>
    <font>
      <b/>
      <sz val="9"/>
      <color rgb="FF0070C0"/>
      <name val="Arial"/>
      <family val="2"/>
    </font>
    <font>
      <b/>
      <sz val="9"/>
      <color theme="1"/>
      <name val="Arial"/>
      <family val="2"/>
    </font>
    <font>
      <sz val="9"/>
      <color theme="1"/>
      <name val="Arial"/>
      <family val="2"/>
    </font>
    <font>
      <b/>
      <sz val="11"/>
      <name val="Aptos Narrow"/>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6">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3" fontId="3" fillId="0" borderId="0" applyFont="0" applyFill="0" applyBorder="0" applyAlignment="0" applyProtection="0"/>
    <xf numFmtId="0" fontId="3" fillId="0" borderId="0"/>
  </cellStyleXfs>
  <cellXfs count="216">
    <xf numFmtId="0" fontId="0" fillId="0" borderId="0" xfId="0"/>
    <xf numFmtId="0" fontId="4" fillId="0" borderId="1" xfId="2" applyFont="1" applyBorder="1" applyAlignment="1" applyProtection="1">
      <alignment vertical="center"/>
      <protection locked="0"/>
    </xf>
    <xf numFmtId="0" fontId="5" fillId="0" borderId="2" xfId="0" applyFont="1" applyBorder="1"/>
    <xf numFmtId="0" fontId="5" fillId="0" borderId="0" xfId="0" applyFont="1"/>
    <xf numFmtId="0" fontId="4" fillId="0" borderId="3" xfId="0" applyFont="1" applyBorder="1" applyAlignment="1" applyProtection="1">
      <alignment vertical="center"/>
      <protection locked="0"/>
    </xf>
    <xf numFmtId="0" fontId="6" fillId="0" borderId="0" xfId="0" applyFont="1"/>
    <xf numFmtId="0" fontId="6" fillId="0" borderId="0" xfId="0" applyFont="1" applyAlignment="1">
      <alignment horizontal="right"/>
    </xf>
    <xf numFmtId="0" fontId="5" fillId="0" borderId="0" xfId="0" applyFont="1" applyProtection="1">
      <protection locked="0"/>
    </xf>
    <xf numFmtId="0" fontId="4" fillId="0" borderId="3" xfId="0" applyFont="1" applyBorder="1" applyAlignment="1">
      <alignment vertical="center"/>
    </xf>
    <xf numFmtId="0" fontId="4" fillId="0" borderId="0" xfId="0" applyFont="1"/>
    <xf numFmtId="0" fontId="7" fillId="0" borderId="0" xfId="0" applyFont="1"/>
    <xf numFmtId="14" fontId="4" fillId="0" borderId="3" xfId="0" applyNumberFormat="1" applyFont="1" applyBorder="1" applyAlignment="1">
      <alignment vertical="center"/>
    </xf>
    <xf numFmtId="0" fontId="4" fillId="0" borderId="0" xfId="0" applyFont="1" applyAlignment="1">
      <alignment horizontal="center"/>
    </xf>
    <xf numFmtId="0" fontId="3" fillId="0" borderId="0" xfId="0" applyFont="1" applyProtection="1">
      <protection locked="0"/>
    </xf>
    <xf numFmtId="0" fontId="8" fillId="0" borderId="3" xfId="0" applyFont="1" applyBorder="1"/>
    <xf numFmtId="0" fontId="8" fillId="0" borderId="0" xfId="0" applyFont="1"/>
    <xf numFmtId="0" fontId="6" fillId="0" borderId="0" xfId="0" applyFont="1" applyAlignment="1">
      <alignment horizontal="center"/>
    </xf>
    <xf numFmtId="0" fontId="5" fillId="0" borderId="3" xfId="0" applyFont="1" applyBorder="1"/>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2" borderId="13" xfId="0" applyFont="1" applyFill="1" applyBorder="1" applyAlignment="1" applyProtection="1">
      <alignment horizontal="center"/>
      <protection locked="0"/>
    </xf>
    <xf numFmtId="0" fontId="5" fillId="2" borderId="14" xfId="0" applyFont="1" applyFill="1" applyBorder="1" applyAlignment="1" applyProtection="1">
      <alignment horizontal="center"/>
      <protection locked="0"/>
    </xf>
    <xf numFmtId="0" fontId="5" fillId="2" borderId="15" xfId="0" applyFont="1" applyFill="1" applyBorder="1" applyAlignment="1" applyProtection="1">
      <alignment horizontal="center"/>
      <protection locked="0"/>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protection locked="0"/>
    </xf>
    <xf numFmtId="0" fontId="9" fillId="0" borderId="18" xfId="0" applyFont="1" applyBorder="1"/>
    <xf numFmtId="44" fontId="5" fillId="2" borderId="10" xfId="0" applyNumberFormat="1" applyFont="1" applyFill="1" applyBorder="1" applyAlignment="1">
      <alignment horizontal="right"/>
    </xf>
    <xf numFmtId="44" fontId="5" fillId="2" borderId="11" xfId="0" applyNumberFormat="1" applyFont="1" applyFill="1" applyBorder="1" applyAlignment="1">
      <alignment horizontal="right"/>
    </xf>
    <xf numFmtId="44" fontId="5" fillId="2" borderId="12" xfId="0" applyNumberFormat="1" applyFont="1" applyFill="1" applyBorder="1" applyAlignment="1">
      <alignment horizontal="right"/>
    </xf>
    <xf numFmtId="44" fontId="5" fillId="0" borderId="19" xfId="0" applyNumberFormat="1" applyFont="1" applyBorder="1" applyAlignment="1">
      <alignment horizontal="right"/>
    </xf>
    <xf numFmtId="44" fontId="5" fillId="0" borderId="20" xfId="0" applyNumberFormat="1" applyFont="1" applyBorder="1" applyAlignment="1">
      <alignment horizontal="right"/>
    </xf>
    <xf numFmtId="0" fontId="5" fillId="4" borderId="0" xfId="0" applyFont="1" applyFill="1"/>
    <xf numFmtId="0" fontId="5" fillId="0" borderId="18" xfId="0" applyFont="1" applyBorder="1"/>
    <xf numFmtId="42" fontId="5" fillId="2" borderId="21" xfId="0" applyNumberFormat="1" applyFont="1" applyFill="1" applyBorder="1" applyAlignment="1" applyProtection="1">
      <alignment horizontal="right"/>
      <protection locked="0"/>
    </xf>
    <xf numFmtId="42" fontId="5" fillId="2" borderId="22" xfId="0" applyNumberFormat="1" applyFont="1" applyFill="1" applyBorder="1" applyAlignment="1" applyProtection="1">
      <alignment horizontal="right"/>
      <protection locked="0"/>
    </xf>
    <xf numFmtId="42" fontId="5" fillId="2" borderId="23" xfId="0" applyNumberFormat="1" applyFont="1" applyFill="1" applyBorder="1" applyAlignment="1" applyProtection="1">
      <alignment horizontal="right"/>
      <protection locked="0"/>
    </xf>
    <xf numFmtId="42" fontId="5" fillId="0" borderId="22" xfId="0" applyNumberFormat="1" applyFont="1" applyBorder="1" applyAlignment="1" applyProtection="1">
      <alignment horizontal="right"/>
      <protection locked="0"/>
    </xf>
    <xf numFmtId="42" fontId="5" fillId="0" borderId="23" xfId="0" applyNumberFormat="1" applyFont="1" applyBorder="1" applyAlignment="1" applyProtection="1">
      <alignment horizontal="right"/>
      <protection locked="0"/>
    </xf>
    <xf numFmtId="41" fontId="5" fillId="2" borderId="21" xfId="0" applyNumberFormat="1" applyFont="1" applyFill="1" applyBorder="1" applyAlignment="1" applyProtection="1">
      <alignment horizontal="right"/>
      <protection locked="0"/>
    </xf>
    <xf numFmtId="41" fontId="5" fillId="2" borderId="22" xfId="0" applyNumberFormat="1" applyFont="1" applyFill="1" applyBorder="1" applyAlignment="1" applyProtection="1">
      <alignment horizontal="right"/>
      <protection locked="0"/>
    </xf>
    <xf numFmtId="41" fontId="5" fillId="2" borderId="23" xfId="0" applyNumberFormat="1" applyFont="1" applyFill="1" applyBorder="1" applyAlignment="1" applyProtection="1">
      <alignment horizontal="right"/>
      <protection locked="0"/>
    </xf>
    <xf numFmtId="41" fontId="5" fillId="0" borderId="22" xfId="0" applyNumberFormat="1" applyFont="1" applyBorder="1" applyAlignment="1" applyProtection="1">
      <alignment horizontal="right"/>
      <protection locked="0"/>
    </xf>
    <xf numFmtId="41" fontId="5" fillId="0" borderId="23" xfId="0" applyNumberFormat="1" applyFont="1" applyBorder="1" applyAlignment="1" applyProtection="1">
      <alignment horizontal="right"/>
      <protection locked="0"/>
    </xf>
    <xf numFmtId="41" fontId="5" fillId="0" borderId="24" xfId="0" applyNumberFormat="1" applyFont="1" applyBorder="1" applyAlignment="1" applyProtection="1">
      <alignment horizontal="right"/>
      <protection locked="0"/>
    </xf>
    <xf numFmtId="0" fontId="6" fillId="0" borderId="18" xfId="0" applyFont="1" applyBorder="1"/>
    <xf numFmtId="42" fontId="5" fillId="2" borderId="21" xfId="0" applyNumberFormat="1" applyFont="1" applyFill="1" applyBorder="1" applyAlignment="1">
      <alignment horizontal="right"/>
    </xf>
    <xf numFmtId="42" fontId="5" fillId="2" borderId="22" xfId="0" applyNumberFormat="1" applyFont="1" applyFill="1" applyBorder="1" applyAlignment="1">
      <alignment horizontal="right"/>
    </xf>
    <xf numFmtId="42" fontId="5" fillId="2" borderId="23" xfId="0" applyNumberFormat="1" applyFont="1" applyFill="1" applyBorder="1" applyAlignment="1">
      <alignment horizontal="right"/>
    </xf>
    <xf numFmtId="42" fontId="5" fillId="0" borderId="22" xfId="0" applyNumberFormat="1" applyFont="1" applyBorder="1" applyAlignment="1">
      <alignment horizontal="right"/>
    </xf>
    <xf numFmtId="42" fontId="5" fillId="0" borderId="24" xfId="0" applyNumberFormat="1" applyFont="1" applyBorder="1" applyAlignment="1">
      <alignment horizontal="right"/>
    </xf>
    <xf numFmtId="42" fontId="5" fillId="2" borderId="21" xfId="3" applyNumberFormat="1" applyFont="1" applyFill="1" applyBorder="1" applyAlignment="1">
      <alignment horizontal="right"/>
    </xf>
    <xf numFmtId="42" fontId="5" fillId="2" borderId="22" xfId="3" applyNumberFormat="1" applyFont="1" applyFill="1" applyBorder="1" applyAlignment="1">
      <alignment horizontal="right"/>
    </xf>
    <xf numFmtId="42" fontId="5" fillId="2" borderId="23" xfId="3" applyNumberFormat="1" applyFont="1" applyFill="1" applyBorder="1" applyAlignment="1">
      <alignment horizontal="right"/>
    </xf>
    <xf numFmtId="42" fontId="5" fillId="0" borderId="22" xfId="1" applyNumberFormat="1" applyFont="1" applyBorder="1" applyAlignment="1">
      <alignment horizontal="right"/>
    </xf>
    <xf numFmtId="42" fontId="5" fillId="0" borderId="24" xfId="1" applyNumberFormat="1" applyFont="1" applyBorder="1" applyAlignment="1">
      <alignment horizontal="right"/>
    </xf>
    <xf numFmtId="42" fontId="5" fillId="0" borderId="22" xfId="0" applyNumberFormat="1" applyFont="1" applyBorder="1" applyProtection="1">
      <protection locked="0"/>
    </xf>
    <xf numFmtId="42" fontId="5" fillId="0" borderId="23" xfId="0" applyNumberFormat="1" applyFont="1" applyBorder="1" applyProtection="1">
      <protection locked="0"/>
    </xf>
    <xf numFmtId="41" fontId="5" fillId="0" borderId="22" xfId="0" applyNumberFormat="1" applyFont="1" applyBorder="1" applyProtection="1">
      <protection locked="0"/>
    </xf>
    <xf numFmtId="41" fontId="5" fillId="0" borderId="23" xfId="0" applyNumberFormat="1" applyFont="1" applyBorder="1" applyProtection="1">
      <protection locked="0"/>
    </xf>
    <xf numFmtId="44" fontId="5" fillId="4" borderId="0" xfId="0" applyNumberFormat="1" applyFont="1" applyFill="1"/>
    <xf numFmtId="0" fontId="5" fillId="4" borderId="18" xfId="0" applyFont="1" applyFill="1" applyBorder="1"/>
    <xf numFmtId="41" fontId="5" fillId="4" borderId="22" xfId="0" applyNumberFormat="1" applyFont="1" applyFill="1" applyBorder="1" applyProtection="1">
      <protection locked="0"/>
    </xf>
    <xf numFmtId="41" fontId="5" fillId="4" borderId="25" xfId="0" applyNumberFormat="1" applyFont="1" applyFill="1" applyBorder="1" applyProtection="1">
      <protection locked="0"/>
    </xf>
    <xf numFmtId="41" fontId="5" fillId="0" borderId="24" xfId="0" applyNumberFormat="1" applyFont="1" applyBorder="1" applyProtection="1">
      <protection locked="0"/>
    </xf>
    <xf numFmtId="42" fontId="5" fillId="0" borderId="23" xfId="0" applyNumberFormat="1" applyFont="1" applyBorder="1" applyAlignment="1">
      <alignment horizontal="right"/>
    </xf>
    <xf numFmtId="42" fontId="5" fillId="0" borderId="22" xfId="1" applyNumberFormat="1" applyFont="1" applyFill="1" applyBorder="1" applyAlignment="1">
      <alignment horizontal="right"/>
    </xf>
    <xf numFmtId="42" fontId="5" fillId="0" borderId="23" xfId="1" applyNumberFormat="1" applyFont="1" applyFill="1" applyBorder="1" applyAlignment="1">
      <alignment horizontal="right"/>
    </xf>
    <xf numFmtId="42" fontId="5" fillId="4" borderId="0" xfId="0" applyNumberFormat="1" applyFont="1" applyFill="1"/>
    <xf numFmtId="41" fontId="5" fillId="4" borderId="22" xfId="0" applyNumberFormat="1" applyFont="1" applyFill="1" applyBorder="1" applyAlignment="1" applyProtection="1">
      <alignment horizontal="right"/>
      <protection locked="0"/>
    </xf>
    <xf numFmtId="41" fontId="5" fillId="4" borderId="23" xfId="0" applyNumberFormat="1" applyFont="1" applyFill="1" applyBorder="1" applyAlignment="1" applyProtection="1">
      <alignment horizontal="right"/>
      <protection locked="0"/>
    </xf>
    <xf numFmtId="41" fontId="5" fillId="0" borderId="0" xfId="0" applyNumberFormat="1" applyFont="1"/>
    <xf numFmtId="42" fontId="5" fillId="2" borderId="21" xfId="0" applyNumberFormat="1" applyFont="1" applyFill="1" applyBorder="1"/>
    <xf numFmtId="42" fontId="5" fillId="2" borderId="22" xfId="0" applyNumberFormat="1" applyFont="1" applyFill="1" applyBorder="1"/>
    <xf numFmtId="42" fontId="5" fillId="2" borderId="23" xfId="0" applyNumberFormat="1" applyFont="1" applyFill="1" applyBorder="1"/>
    <xf numFmtId="42" fontId="5" fillId="0" borderId="22" xfId="0" applyNumberFormat="1" applyFont="1" applyBorder="1"/>
    <xf numFmtId="42" fontId="5" fillId="0" borderId="23" xfId="0" applyNumberFormat="1" applyFont="1" applyBorder="1"/>
    <xf numFmtId="42" fontId="5" fillId="0" borderId="0" xfId="0" applyNumberFormat="1" applyFont="1"/>
    <xf numFmtId="43" fontId="5" fillId="0" borderId="0" xfId="0" applyNumberFormat="1" applyFont="1"/>
    <xf numFmtId="42" fontId="5" fillId="2" borderId="26" xfId="0" applyNumberFormat="1" applyFont="1" applyFill="1" applyBorder="1"/>
    <xf numFmtId="42" fontId="5" fillId="2" borderId="16" xfId="0" applyNumberFormat="1" applyFont="1" applyFill="1" applyBorder="1"/>
    <xf numFmtId="42" fontId="5" fillId="2" borderId="17" xfId="0" applyNumberFormat="1" applyFont="1" applyFill="1" applyBorder="1"/>
    <xf numFmtId="42" fontId="5" fillId="0" borderId="16" xfId="0" applyNumberFormat="1" applyFont="1" applyBorder="1"/>
    <xf numFmtId="42" fontId="5" fillId="0" borderId="17" xfId="0" applyNumberFormat="1" applyFont="1" applyBorder="1"/>
    <xf numFmtId="0" fontId="9" fillId="0" borderId="3" xfId="0" applyFont="1" applyBorder="1"/>
    <xf numFmtId="42" fontId="5" fillId="2" borderId="0" xfId="0" applyNumberFormat="1" applyFont="1" applyFill="1"/>
    <xf numFmtId="42" fontId="5" fillId="0" borderId="0" xfId="4" applyNumberFormat="1" applyFont="1" applyFill="1" applyBorder="1" applyAlignment="1">
      <alignment horizontal="center"/>
    </xf>
    <xf numFmtId="5" fontId="5" fillId="0" borderId="0" xfId="0" applyNumberFormat="1" applyFont="1"/>
    <xf numFmtId="37" fontId="5" fillId="0" borderId="0" xfId="4" applyNumberFormat="1" applyFont="1" applyFill="1" applyBorder="1" applyAlignment="1">
      <alignment horizontal="center"/>
    </xf>
    <xf numFmtId="0" fontId="7" fillId="0" borderId="3" xfId="0" applyFont="1" applyBorder="1"/>
    <xf numFmtId="0" fontId="10" fillId="0" borderId="18" xfId="0" applyFont="1" applyBorder="1"/>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28" xfId="0" applyFont="1" applyBorder="1" applyAlignment="1">
      <alignment horizontal="center"/>
    </xf>
    <xf numFmtId="0" fontId="5" fillId="2" borderId="29" xfId="0" applyFont="1" applyFill="1" applyBorder="1" applyAlignment="1" applyProtection="1">
      <alignment horizont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3" xfId="0" applyFont="1" applyBorder="1" applyAlignment="1" applyProtection="1">
      <alignment horizontal="center"/>
      <protection locked="0"/>
    </xf>
    <xf numFmtId="1" fontId="5" fillId="2" borderId="21" xfId="0" applyNumberFormat="1" applyFont="1" applyFill="1" applyBorder="1" applyAlignment="1" applyProtection="1">
      <alignment horizontal="right" indent="1"/>
      <protection locked="0"/>
    </xf>
    <xf numFmtId="1" fontId="5" fillId="2" borderId="22" xfId="0" applyNumberFormat="1" applyFont="1" applyFill="1" applyBorder="1" applyAlignment="1" applyProtection="1">
      <alignment horizontal="right" indent="1"/>
      <protection locked="0"/>
    </xf>
    <xf numFmtId="1" fontId="5" fillId="2" borderId="30" xfId="0" applyNumberFormat="1" applyFont="1" applyFill="1" applyBorder="1" applyAlignment="1" applyProtection="1">
      <alignment horizontal="right" indent="1"/>
      <protection locked="0"/>
    </xf>
    <xf numFmtId="1" fontId="5" fillId="0" borderId="21" xfId="0" applyNumberFormat="1" applyFont="1" applyBorder="1" applyAlignment="1" applyProtection="1">
      <alignment horizontal="right" indent="1"/>
      <protection locked="0"/>
    </xf>
    <xf numFmtId="1" fontId="5" fillId="0" borderId="22" xfId="0" applyNumberFormat="1" applyFont="1" applyBorder="1" applyAlignment="1" applyProtection="1">
      <alignment horizontal="right" indent="1"/>
      <protection locked="0"/>
    </xf>
    <xf numFmtId="1" fontId="5" fillId="0" borderId="23" xfId="0" applyNumberFormat="1" applyFont="1" applyBorder="1" applyAlignment="1" applyProtection="1">
      <alignment horizontal="right" indent="1"/>
      <protection locked="0"/>
    </xf>
    <xf numFmtId="0" fontId="5" fillId="0" borderId="21" xfId="0" applyFont="1" applyBorder="1" applyAlignment="1" applyProtection="1">
      <alignment horizontal="right" indent="1"/>
      <protection locked="0"/>
    </xf>
    <xf numFmtId="0" fontId="5" fillId="0" borderId="22" xfId="0" applyFont="1" applyBorder="1" applyAlignment="1" applyProtection="1">
      <alignment horizontal="right" indent="1"/>
      <protection locked="0"/>
    </xf>
    <xf numFmtId="0" fontId="5" fillId="0" borderId="23" xfId="0" applyFont="1" applyBorder="1" applyAlignment="1" applyProtection="1">
      <alignment horizontal="right" indent="1"/>
      <protection locked="0"/>
    </xf>
    <xf numFmtId="1" fontId="5" fillId="2" borderId="26" xfId="0" applyNumberFormat="1" applyFont="1" applyFill="1" applyBorder="1" applyAlignment="1" applyProtection="1">
      <alignment horizontal="right" indent="1"/>
      <protection locked="0"/>
    </xf>
    <xf numFmtId="1" fontId="5" fillId="2" borderId="16" xfId="0" applyNumberFormat="1" applyFont="1" applyFill="1" applyBorder="1" applyAlignment="1" applyProtection="1">
      <alignment horizontal="right" indent="1"/>
      <protection locked="0"/>
    </xf>
    <xf numFmtId="1" fontId="5" fillId="2" borderId="31" xfId="0" applyNumberFormat="1" applyFont="1" applyFill="1" applyBorder="1" applyAlignment="1" applyProtection="1">
      <alignment horizontal="right" indent="1"/>
      <protection locked="0"/>
    </xf>
    <xf numFmtId="1" fontId="5" fillId="0" borderId="26" xfId="0" applyNumberFormat="1" applyFont="1" applyBorder="1" applyAlignment="1" applyProtection="1">
      <alignment horizontal="right" indent="1"/>
      <protection locked="0"/>
    </xf>
    <xf numFmtId="1" fontId="5" fillId="0" borderId="16" xfId="0" applyNumberFormat="1" applyFont="1" applyBorder="1" applyAlignment="1" applyProtection="1">
      <alignment horizontal="right" indent="1"/>
      <protection locked="0"/>
    </xf>
    <xf numFmtId="1" fontId="5" fillId="0" borderId="17" xfId="0" applyNumberFormat="1" applyFont="1" applyBorder="1" applyAlignment="1" applyProtection="1">
      <alignment horizontal="right" indent="1"/>
      <protection locked="0"/>
    </xf>
    <xf numFmtId="2" fontId="5" fillId="2" borderId="0" xfId="0" applyNumberFormat="1" applyFont="1" applyFill="1" applyAlignment="1">
      <alignment horizontal="right" indent="1"/>
    </xf>
    <xf numFmtId="0" fontId="5" fillId="0" borderId="0" xfId="0" applyFont="1" applyAlignment="1">
      <alignment horizontal="right" indent="1"/>
    </xf>
    <xf numFmtId="164" fontId="5" fillId="2" borderId="10" xfId="0" applyNumberFormat="1" applyFont="1" applyFill="1" applyBorder="1" applyAlignment="1" applyProtection="1">
      <alignment horizontal="right" indent="1"/>
      <protection locked="0"/>
    </xf>
    <xf numFmtId="164" fontId="5" fillId="2" borderId="32" xfId="0" applyNumberFormat="1" applyFont="1" applyFill="1" applyBorder="1" applyAlignment="1" applyProtection="1">
      <alignment horizontal="right" indent="1"/>
      <protection locked="0"/>
    </xf>
    <xf numFmtId="164" fontId="5" fillId="0" borderId="32" xfId="0" applyNumberFormat="1" applyFont="1" applyBorder="1" applyAlignment="1" applyProtection="1">
      <alignment horizontal="right" indent="1"/>
      <protection locked="0"/>
    </xf>
    <xf numFmtId="164" fontId="5" fillId="0" borderId="10" xfId="0" applyNumberFormat="1" applyFont="1" applyBorder="1" applyAlignment="1" applyProtection="1">
      <alignment horizontal="right" indent="1"/>
      <protection locked="0"/>
    </xf>
    <xf numFmtId="164" fontId="5" fillId="0" borderId="11" xfId="0" applyNumberFormat="1" applyFont="1" applyBorder="1" applyAlignment="1" applyProtection="1">
      <alignment horizontal="right" indent="1"/>
      <protection locked="0"/>
    </xf>
    <xf numFmtId="164" fontId="5" fillId="0" borderId="12" xfId="0" applyNumberFormat="1" applyFont="1" applyBorder="1" applyAlignment="1" applyProtection="1">
      <alignment horizontal="right" indent="1"/>
      <protection locked="0"/>
    </xf>
    <xf numFmtId="164" fontId="5" fillId="2" borderId="21" xfId="0" applyNumberFormat="1" applyFont="1" applyFill="1" applyBorder="1" applyAlignment="1" applyProtection="1">
      <alignment horizontal="right" indent="1"/>
      <protection locked="0"/>
    </xf>
    <xf numFmtId="164" fontId="5" fillId="2" borderId="30" xfId="0" applyNumberFormat="1" applyFont="1" applyFill="1" applyBorder="1" applyAlignment="1" applyProtection="1">
      <alignment horizontal="right" indent="1"/>
      <protection locked="0"/>
    </xf>
    <xf numFmtId="164" fontId="5" fillId="0" borderId="30" xfId="0" applyNumberFormat="1" applyFont="1" applyBorder="1" applyAlignment="1" applyProtection="1">
      <alignment horizontal="right" indent="1"/>
      <protection locked="0"/>
    </xf>
    <xf numFmtId="164" fontId="5" fillId="0" borderId="21" xfId="0" applyNumberFormat="1" applyFont="1" applyBorder="1" applyAlignment="1" applyProtection="1">
      <alignment horizontal="right" indent="1"/>
      <protection locked="0"/>
    </xf>
    <xf numFmtId="164" fontId="5" fillId="0" borderId="22" xfId="0" applyNumberFormat="1" applyFont="1" applyBorder="1" applyAlignment="1" applyProtection="1">
      <alignment horizontal="right" indent="1"/>
      <protection locked="0"/>
    </xf>
    <xf numFmtId="164" fontId="5" fillId="0" borderId="23" xfId="0" applyNumberFormat="1" applyFont="1" applyBorder="1" applyAlignment="1" applyProtection="1">
      <alignment horizontal="right" indent="1"/>
      <protection locked="0"/>
    </xf>
    <xf numFmtId="164" fontId="5" fillId="0" borderId="0" xfId="0" applyNumberFormat="1" applyFont="1"/>
    <xf numFmtId="164" fontId="5" fillId="2" borderId="26" xfId="0" applyNumberFormat="1" applyFont="1" applyFill="1" applyBorder="1" applyAlignment="1">
      <alignment horizontal="right"/>
    </xf>
    <xf numFmtId="164" fontId="5" fillId="2" borderId="31" xfId="0" applyNumberFormat="1" applyFont="1" applyFill="1" applyBorder="1" applyAlignment="1">
      <alignment horizontal="right"/>
    </xf>
    <xf numFmtId="164" fontId="5" fillId="0" borderId="31" xfId="0" applyNumberFormat="1" applyFont="1" applyBorder="1" applyAlignment="1">
      <alignment horizontal="right"/>
    </xf>
    <xf numFmtId="164" fontId="5" fillId="0" borderId="26" xfId="0" applyNumberFormat="1" applyFont="1" applyBorder="1" applyAlignment="1">
      <alignment horizontal="right"/>
    </xf>
    <xf numFmtId="164" fontId="5" fillId="0" borderId="16" xfId="0" applyNumberFormat="1" applyFont="1" applyBorder="1" applyAlignment="1">
      <alignment horizontal="right"/>
    </xf>
    <xf numFmtId="164" fontId="5" fillId="0" borderId="17" xfId="0" applyNumberFormat="1" applyFont="1" applyBorder="1" applyAlignment="1">
      <alignment horizontal="right"/>
    </xf>
    <xf numFmtId="0" fontId="11" fillId="0" borderId="0" xfId="0" applyFont="1"/>
    <xf numFmtId="0" fontId="12" fillId="0" borderId="3" xfId="0" applyFont="1" applyBorder="1"/>
    <xf numFmtId="0" fontId="5" fillId="2" borderId="0" xfId="0" applyFont="1" applyFill="1" applyAlignment="1">
      <alignment horizontal="right"/>
    </xf>
    <xf numFmtId="0" fontId="5" fillId="0" borderId="0" xfId="0" applyFont="1" applyAlignment="1">
      <alignment horizontal="right"/>
    </xf>
    <xf numFmtId="0" fontId="5" fillId="0" borderId="33" xfId="0" applyFont="1" applyBorder="1" applyAlignment="1">
      <alignment horizontal="right"/>
    </xf>
    <xf numFmtId="0" fontId="9" fillId="0" borderId="3" xfId="5" applyFont="1" applyBorder="1"/>
    <xf numFmtId="164" fontId="5" fillId="0" borderId="0" xfId="0" applyNumberFormat="1" applyFont="1" applyAlignment="1">
      <alignment horizontal="right"/>
    </xf>
    <xf numFmtId="0" fontId="5" fillId="2" borderId="0" xfId="0" applyFont="1" applyFill="1"/>
    <xf numFmtId="0" fontId="5" fillId="0" borderId="0" xfId="0" applyFont="1" applyAlignment="1">
      <alignment horizontal="center"/>
    </xf>
    <xf numFmtId="42" fontId="5" fillId="2" borderId="10" xfId="0" applyNumberFormat="1" applyFont="1" applyFill="1" applyBorder="1"/>
    <xf numFmtId="42" fontId="5" fillId="2" borderId="11" xfId="0" applyNumberFormat="1" applyFont="1" applyFill="1" applyBorder="1"/>
    <xf numFmtId="42" fontId="5" fillId="2" borderId="12" xfId="0" applyNumberFormat="1" applyFont="1" applyFill="1" applyBorder="1"/>
    <xf numFmtId="42" fontId="5" fillId="0" borderId="11" xfId="0" applyNumberFormat="1" applyFont="1" applyBorder="1"/>
    <xf numFmtId="42" fontId="5" fillId="0" borderId="12" xfId="0" applyNumberFormat="1" applyFont="1" applyBorder="1"/>
    <xf numFmtId="2" fontId="5" fillId="2" borderId="21" xfId="0" applyNumberFormat="1" applyFont="1" applyFill="1" applyBorder="1" applyAlignment="1">
      <alignment horizontal="right" indent="1"/>
    </xf>
    <xf numFmtId="2" fontId="5" fillId="2" borderId="22" xfId="0" applyNumberFormat="1" applyFont="1" applyFill="1" applyBorder="1" applyAlignment="1">
      <alignment horizontal="right" indent="1"/>
    </xf>
    <xf numFmtId="2" fontId="5" fillId="2" borderId="23" xfId="0" applyNumberFormat="1" applyFont="1" applyFill="1" applyBorder="1" applyAlignment="1">
      <alignment horizontal="right" indent="1"/>
    </xf>
    <xf numFmtId="2" fontId="5" fillId="0" borderId="22" xfId="0" applyNumberFormat="1" applyFont="1" applyBorder="1" applyAlignment="1">
      <alignment horizontal="right" indent="1"/>
    </xf>
    <xf numFmtId="2" fontId="5" fillId="0" borderId="23" xfId="0" applyNumberFormat="1" applyFont="1" applyBorder="1" applyAlignment="1">
      <alignment horizontal="right" indent="1"/>
    </xf>
    <xf numFmtId="10" fontId="5" fillId="2" borderId="21" xfId="0" applyNumberFormat="1" applyFont="1" applyFill="1" applyBorder="1" applyAlignment="1">
      <alignment horizontal="right" indent="1"/>
    </xf>
    <xf numFmtId="10" fontId="5" fillId="2" borderId="22" xfId="0" applyNumberFormat="1" applyFont="1" applyFill="1" applyBorder="1" applyAlignment="1">
      <alignment horizontal="right" indent="1"/>
    </xf>
    <xf numFmtId="10" fontId="5" fillId="2" borderId="23" xfId="0" applyNumberFormat="1" applyFont="1" applyFill="1" applyBorder="1" applyAlignment="1">
      <alignment horizontal="right" indent="1"/>
    </xf>
    <xf numFmtId="10" fontId="5" fillId="0" borderId="22" xfId="0" applyNumberFormat="1" applyFont="1" applyBorder="1" applyAlignment="1">
      <alignment horizontal="right" indent="1"/>
    </xf>
    <xf numFmtId="10" fontId="5" fillId="0" borderId="23" xfId="0" applyNumberFormat="1" applyFont="1" applyBorder="1" applyAlignment="1">
      <alignment horizontal="right" indent="1"/>
    </xf>
    <xf numFmtId="0" fontId="5" fillId="0" borderId="34" xfId="0" applyFont="1" applyBorder="1"/>
    <xf numFmtId="2" fontId="5" fillId="2" borderId="26" xfId="0" applyNumberFormat="1" applyFont="1" applyFill="1" applyBorder="1" applyAlignment="1">
      <alignment horizontal="right" indent="1"/>
    </xf>
    <xf numFmtId="2" fontId="5" fillId="2" borderId="16" xfId="0" applyNumberFormat="1" applyFont="1" applyFill="1" applyBorder="1" applyAlignment="1">
      <alignment horizontal="right" indent="1"/>
    </xf>
    <xf numFmtId="2" fontId="5" fillId="2" borderId="17" xfId="0" applyNumberFormat="1" applyFont="1" applyFill="1" applyBorder="1" applyAlignment="1">
      <alignment horizontal="right" indent="1"/>
    </xf>
    <xf numFmtId="2" fontId="5" fillId="0" borderId="16" xfId="0" applyNumberFormat="1" applyFont="1" applyBorder="1" applyAlignment="1">
      <alignment horizontal="right" indent="1"/>
    </xf>
    <xf numFmtId="2" fontId="5" fillId="0" borderId="17" xfId="0" applyNumberFormat="1" applyFont="1" applyBorder="1" applyAlignment="1">
      <alignment horizontal="right" indent="1"/>
    </xf>
    <xf numFmtId="2" fontId="5" fillId="2" borderId="35" xfId="0" applyNumberFormat="1" applyFont="1" applyFill="1" applyBorder="1" applyAlignment="1">
      <alignment horizontal="right" indent="1"/>
    </xf>
    <xf numFmtId="2" fontId="5" fillId="0" borderId="35" xfId="0" applyNumberFormat="1" applyFont="1" applyBorder="1" applyAlignment="1">
      <alignment horizontal="right" indent="1"/>
    </xf>
    <xf numFmtId="0" fontId="9" fillId="0" borderId="7" xfId="0" applyFont="1" applyBorder="1"/>
    <xf numFmtId="44" fontId="5" fillId="0" borderId="8" xfId="1" applyFont="1" applyBorder="1"/>
    <xf numFmtId="44" fontId="5" fillId="0" borderId="9" xfId="1" applyFont="1" applyBorder="1"/>
    <xf numFmtId="0" fontId="9" fillId="0" borderId="0" xfId="0" applyFont="1"/>
    <xf numFmtId="0" fontId="13" fillId="0" borderId="0" xfId="0" applyFont="1" applyAlignment="1">
      <alignment vertical="center"/>
    </xf>
    <xf numFmtId="0" fontId="14" fillId="0" borderId="0" xfId="0" applyFont="1" applyAlignment="1">
      <alignment horizontal="center" vertical="center"/>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15" fillId="0" borderId="12" xfId="0" applyFont="1" applyBorder="1" applyAlignment="1">
      <alignment horizontal="center" vertical="center" wrapText="1"/>
    </xf>
    <xf numFmtId="0" fontId="14" fillId="0" borderId="0" xfId="0" applyFont="1" applyAlignment="1">
      <alignment vertical="center" wrapText="1"/>
    </xf>
    <xf numFmtId="44" fontId="14" fillId="0" borderId="0" xfId="0" applyNumberFormat="1" applyFont="1" applyAlignment="1">
      <alignment vertical="center"/>
    </xf>
    <xf numFmtId="0" fontId="0" fillId="0" borderId="21" xfId="0" applyBorder="1" applyAlignment="1">
      <alignment vertical="center" wrapText="1"/>
    </xf>
    <xf numFmtId="44" fontId="0" fillId="0" borderId="22" xfId="0" applyNumberFormat="1" applyBorder="1" applyAlignment="1">
      <alignment vertical="center" wrapText="1"/>
    </xf>
    <xf numFmtId="0" fontId="5" fillId="0" borderId="23" xfId="0" applyFont="1" applyBorder="1" applyAlignment="1">
      <alignment horizontal="center"/>
    </xf>
    <xf numFmtId="0" fontId="0" fillId="5" borderId="21" xfId="0" applyFill="1" applyBorder="1" applyAlignment="1">
      <alignment vertical="center" wrapText="1"/>
    </xf>
    <xf numFmtId="44" fontId="0" fillId="5" borderId="22" xfId="0" applyNumberFormat="1" applyFill="1" applyBorder="1" applyAlignment="1">
      <alignment vertical="center" wrapText="1"/>
    </xf>
    <xf numFmtId="0" fontId="5" fillId="5" borderId="23" xfId="0" applyFont="1" applyFill="1" applyBorder="1" applyAlignment="1">
      <alignment horizontal="center"/>
    </xf>
    <xf numFmtId="0" fontId="0" fillId="0" borderId="13" xfId="0" applyBorder="1" applyAlignment="1">
      <alignment vertical="center" wrapText="1"/>
    </xf>
    <xf numFmtId="44" fontId="0" fillId="0" borderId="14" xfId="0" applyNumberFormat="1" applyBorder="1" applyAlignment="1">
      <alignment vertical="center" wrapText="1"/>
    </xf>
    <xf numFmtId="0" fontId="5" fillId="0" borderId="15" xfId="0" applyFont="1" applyBorder="1" applyAlignment="1">
      <alignment horizontal="center"/>
    </xf>
    <xf numFmtId="0" fontId="0" fillId="0" borderId="7" xfId="0" applyBorder="1" applyAlignment="1">
      <alignment vertical="center" wrapText="1"/>
    </xf>
    <xf numFmtId="44" fontId="0" fillId="0" borderId="8" xfId="0" applyNumberFormat="1" applyBorder="1" applyAlignment="1">
      <alignment vertical="center" wrapText="1"/>
    </xf>
    <xf numFmtId="0" fontId="5" fillId="0" borderId="9" xfId="0" applyFont="1" applyBorder="1" applyAlignment="1">
      <alignment horizontal="center"/>
    </xf>
    <xf numFmtId="0" fontId="0" fillId="0" borderId="4" xfId="0" applyBorder="1" applyAlignment="1">
      <alignment vertical="center" wrapText="1"/>
    </xf>
    <xf numFmtId="44" fontId="0" fillId="0" borderId="5" xfId="0" applyNumberFormat="1" applyBorder="1" applyAlignment="1">
      <alignment vertical="center" wrapText="1"/>
    </xf>
    <xf numFmtId="0" fontId="14" fillId="0" borderId="0" xfId="0" applyFont="1" applyAlignment="1">
      <alignment horizontal="center" vertical="center" wrapText="1"/>
    </xf>
    <xf numFmtId="44" fontId="14" fillId="0" borderId="0" xfId="0" applyNumberFormat="1" applyFont="1" applyAlignment="1">
      <alignment horizontal="center" vertical="center"/>
    </xf>
    <xf numFmtId="0" fontId="5" fillId="4" borderId="0" xfId="0" applyFont="1" applyFill="1" applyAlignment="1">
      <alignment horizontal="center" wrapText="1"/>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27" xfId="0" applyFont="1" applyFill="1" applyBorder="1" applyAlignment="1">
      <alignment horizontal="center"/>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9" xfId="0" applyFont="1" applyFill="1" applyBorder="1" applyAlignment="1">
      <alignment horizontal="center"/>
    </xf>
    <xf numFmtId="0" fontId="3"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4" fillId="0" borderId="0" xfId="0" applyFont="1" applyAlignment="1">
      <alignment horizontal="left"/>
    </xf>
    <xf numFmtId="0" fontId="4" fillId="0" borderId="0" xfId="0" applyFont="1" applyAlignment="1">
      <alignment horizontal="center"/>
    </xf>
    <xf numFmtId="0" fontId="3" fillId="0" borderId="0" xfId="0" applyFont="1" applyAlignment="1" applyProtection="1">
      <alignment horizontal="center"/>
      <protection locked="0"/>
    </xf>
    <xf numFmtId="0" fontId="4" fillId="2" borderId="6" xfId="0" applyFont="1" applyFill="1" applyBorder="1" applyAlignment="1">
      <alignment horizontal="center"/>
    </xf>
  </cellXfs>
  <cellStyles count="6">
    <cellStyle name="Comma0" xfId="4" xr:uid="{CBBB1D23-FB54-4211-862F-A74306C9D2CE}"/>
    <cellStyle name="Currency" xfId="1" builtinId="4"/>
    <cellStyle name="Currency 2" xfId="3" xr:uid="{8DFD04A4-AB2A-47B9-9313-07E784C43DDB}"/>
    <cellStyle name="Normal" xfId="0" builtinId="0"/>
    <cellStyle name="Normal 2 2" xfId="2" xr:uid="{3B917F2A-CD3F-490C-B503-A0A67657F9C4}"/>
    <cellStyle name="Normal 6" xfId="5" xr:uid="{E7854294-2F66-40BA-8347-21BC5507D7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2DECF-AB46-4B7F-9CF3-A494DC61B3F1}">
  <sheetPr>
    <tabColor rgb="FF00B0F0"/>
  </sheetPr>
  <dimension ref="A1:U726"/>
  <sheetViews>
    <sheetView tabSelected="1" zoomScale="120" zoomScaleNormal="120" workbookViewId="0">
      <selection activeCell="B92" sqref="B92:I92"/>
    </sheetView>
  </sheetViews>
  <sheetFormatPr defaultColWidth="9.140625" defaultRowHeight="12" x14ac:dyDescent="0.2"/>
  <cols>
    <col min="1" max="1" width="46.42578125" style="3" customWidth="1"/>
    <col min="2" max="9" width="14.140625" style="3" customWidth="1"/>
    <col min="10" max="10" width="10.42578125" style="3" bestFit="1" customWidth="1"/>
    <col min="11" max="11" width="11.140625" style="3" bestFit="1" customWidth="1"/>
    <col min="12" max="15" width="0" style="3" hidden="1" customWidth="1"/>
    <col min="16" max="16384" width="9.140625" style="3"/>
  </cols>
  <sheetData>
    <row r="1" spans="1:19" ht="12.75" x14ac:dyDescent="0.2">
      <c r="A1" s="1" t="s">
        <v>0</v>
      </c>
      <c r="B1" s="2"/>
      <c r="C1" s="2"/>
      <c r="D1" s="2"/>
      <c r="E1" s="2"/>
      <c r="F1" s="2"/>
      <c r="G1" s="2"/>
      <c r="H1" s="2"/>
      <c r="I1" s="2"/>
    </row>
    <row r="2" spans="1:19" ht="12.75" x14ac:dyDescent="0.2">
      <c r="A2" s="4" t="s">
        <v>1</v>
      </c>
      <c r="B2" s="5"/>
      <c r="C2" s="5"/>
      <c r="H2" s="6" t="s">
        <v>2</v>
      </c>
      <c r="I2" s="7" t="s">
        <v>3</v>
      </c>
    </row>
    <row r="3" spans="1:19" s="10" customFormat="1" ht="14.25" x14ac:dyDescent="0.2">
      <c r="A3" s="8" t="s">
        <v>4</v>
      </c>
      <c r="B3" s="212"/>
      <c r="C3" s="212"/>
      <c r="D3" s="212"/>
      <c r="E3" s="9"/>
      <c r="F3" s="9"/>
      <c r="G3" s="9"/>
      <c r="H3" s="9"/>
      <c r="I3" s="9"/>
    </row>
    <row r="4" spans="1:19" s="10" customFormat="1" ht="14.25" x14ac:dyDescent="0.2">
      <c r="A4" s="11" t="s">
        <v>5</v>
      </c>
      <c r="B4" s="9" t="s">
        <v>6</v>
      </c>
      <c r="C4" s="213" t="s">
        <v>7</v>
      </c>
      <c r="D4" s="213"/>
      <c r="E4" s="213"/>
      <c r="F4" s="213"/>
      <c r="G4" s="213"/>
      <c r="H4" s="9"/>
      <c r="I4" s="9"/>
    </row>
    <row r="5" spans="1:19" s="10" customFormat="1" ht="14.25" x14ac:dyDescent="0.2">
      <c r="A5" s="13"/>
      <c r="B5" s="214" t="s">
        <v>8</v>
      </c>
      <c r="C5" s="214"/>
      <c r="D5" s="214"/>
      <c r="E5" s="214"/>
      <c r="F5" s="214"/>
      <c r="G5" s="214"/>
      <c r="H5" s="214"/>
    </row>
    <row r="6" spans="1:19" s="10" customFormat="1" ht="14.25" x14ac:dyDescent="0.2">
      <c r="A6" s="13"/>
      <c r="B6" s="214" t="s">
        <v>9</v>
      </c>
      <c r="C6" s="214"/>
      <c r="D6" s="214"/>
      <c r="E6" s="214"/>
      <c r="F6" s="214"/>
      <c r="G6" s="214"/>
      <c r="H6" s="214"/>
    </row>
    <row r="7" spans="1:19" s="10" customFormat="1" ht="14.25" x14ac:dyDescent="0.2">
      <c r="A7" s="13" t="s">
        <v>10</v>
      </c>
      <c r="B7" s="214" t="s">
        <v>11</v>
      </c>
      <c r="C7" s="214"/>
      <c r="D7" s="214"/>
      <c r="E7" s="214"/>
      <c r="F7" s="214"/>
      <c r="G7" s="214"/>
      <c r="H7" s="214"/>
    </row>
    <row r="8" spans="1:19" ht="8.25" customHeight="1" thickBot="1" x14ac:dyDescent="0.25">
      <c r="A8" s="14"/>
      <c r="B8" s="15"/>
      <c r="C8" s="15"/>
      <c r="D8" s="12"/>
      <c r="E8" s="12"/>
      <c r="F8" s="12"/>
      <c r="G8" s="12"/>
      <c r="H8" s="16"/>
      <c r="I8" s="16"/>
    </row>
    <row r="9" spans="1:19" ht="15.75" customHeight="1" thickBot="1" x14ac:dyDescent="0.25">
      <c r="A9" s="14"/>
      <c r="B9" s="199" t="s">
        <v>12</v>
      </c>
      <c r="C9" s="200"/>
      <c r="D9" s="215"/>
      <c r="E9" s="202" t="s">
        <v>13</v>
      </c>
      <c r="F9" s="203"/>
      <c r="G9" s="203"/>
      <c r="H9" s="203"/>
      <c r="I9" s="204"/>
    </row>
    <row r="10" spans="1:19" x14ac:dyDescent="0.2">
      <c r="A10" s="17"/>
      <c r="B10" s="18" t="s">
        <v>14</v>
      </c>
      <c r="C10" s="19" t="s">
        <v>14</v>
      </c>
      <c r="D10" s="20" t="s">
        <v>14</v>
      </c>
      <c r="E10" s="21" t="s">
        <v>14</v>
      </c>
      <c r="F10" s="21" t="s">
        <v>14</v>
      </c>
      <c r="G10" s="21" t="s">
        <v>14</v>
      </c>
      <c r="H10" s="21" t="s">
        <v>14</v>
      </c>
      <c r="I10" s="22" t="s">
        <v>14</v>
      </c>
    </row>
    <row r="11" spans="1:19" ht="12.75" thickBot="1" x14ac:dyDescent="0.25">
      <c r="A11" s="17"/>
      <c r="B11" s="23">
        <v>2022</v>
      </c>
      <c r="C11" s="24">
        <v>2023</v>
      </c>
      <c r="D11" s="25">
        <v>2024</v>
      </c>
      <c r="E11" s="26">
        <v>2025</v>
      </c>
      <c r="F11" s="26">
        <v>2026</v>
      </c>
      <c r="G11" s="26">
        <v>2027</v>
      </c>
      <c r="H11" s="26">
        <v>2028</v>
      </c>
      <c r="I11" s="27">
        <v>2029</v>
      </c>
      <c r="L11" s="3">
        <v>1940000</v>
      </c>
      <c r="M11" s="3">
        <v>250</v>
      </c>
      <c r="N11" s="3">
        <v>7185</v>
      </c>
      <c r="O11" s="3">
        <f>+M11*N11</f>
        <v>1796250</v>
      </c>
    </row>
    <row r="12" spans="1:19" x14ac:dyDescent="0.2">
      <c r="A12" s="28" t="s">
        <v>15</v>
      </c>
      <c r="B12" s="29"/>
      <c r="C12" s="30"/>
      <c r="D12" s="31"/>
      <c r="E12" s="32"/>
      <c r="F12" s="32"/>
      <c r="G12" s="32"/>
      <c r="H12" s="32"/>
      <c r="I12" s="33"/>
      <c r="J12" s="34"/>
      <c r="K12" s="34"/>
      <c r="L12" s="34"/>
      <c r="M12" s="34"/>
      <c r="N12" s="34"/>
      <c r="O12" s="34"/>
      <c r="P12" s="34"/>
      <c r="Q12" s="34"/>
      <c r="R12" s="34"/>
      <c r="S12" s="34"/>
    </row>
    <row r="13" spans="1:19" x14ac:dyDescent="0.2">
      <c r="A13" s="35" t="s">
        <v>16</v>
      </c>
      <c r="B13" s="36">
        <v>2010943.95</v>
      </c>
      <c r="C13" s="37">
        <v>1931689</v>
      </c>
      <c r="D13" s="38">
        <f>2292230.96+18959</f>
        <v>2311189.96</v>
      </c>
      <c r="E13" s="39">
        <v>2375566.3351799999</v>
      </c>
      <c r="F13" s="39">
        <v>2604230.4744000002</v>
      </c>
      <c r="G13" s="39">
        <v>2731266.1072900002</v>
      </c>
      <c r="H13" s="39">
        <v>2858301.7401899998</v>
      </c>
      <c r="I13" s="40">
        <v>2921819.5566400001</v>
      </c>
      <c r="J13" s="198"/>
      <c r="K13" s="34"/>
      <c r="L13" s="34"/>
      <c r="M13" s="34"/>
      <c r="N13" s="34"/>
      <c r="O13" s="34"/>
      <c r="P13" s="34"/>
      <c r="Q13" s="34"/>
      <c r="R13" s="34"/>
      <c r="S13" s="34"/>
    </row>
    <row r="14" spans="1:19" x14ac:dyDescent="0.2">
      <c r="A14" s="35" t="s">
        <v>17</v>
      </c>
      <c r="B14" s="41">
        <v>0</v>
      </c>
      <c r="C14" s="42">
        <v>0</v>
      </c>
      <c r="D14" s="43">
        <v>0</v>
      </c>
      <c r="E14" s="44">
        <v>0</v>
      </c>
      <c r="F14" s="44">
        <v>0</v>
      </c>
      <c r="G14" s="44">
        <v>0</v>
      </c>
      <c r="H14" s="44">
        <v>0</v>
      </c>
      <c r="I14" s="45">
        <v>0</v>
      </c>
      <c r="J14" s="198"/>
      <c r="K14" s="34"/>
      <c r="L14" s="34"/>
      <c r="M14" s="34"/>
      <c r="N14" s="34"/>
      <c r="O14" s="34"/>
      <c r="P14" s="34"/>
      <c r="Q14" s="34"/>
      <c r="R14" s="34"/>
      <c r="S14" s="34"/>
    </row>
    <row r="15" spans="1:19" x14ac:dyDescent="0.2">
      <c r="A15" s="35" t="s">
        <v>18</v>
      </c>
      <c r="B15" s="41">
        <v>0</v>
      </c>
      <c r="C15" s="42">
        <v>0</v>
      </c>
      <c r="D15" s="43">
        <v>0</v>
      </c>
      <c r="E15" s="44">
        <v>0</v>
      </c>
      <c r="F15" s="44">
        <v>0</v>
      </c>
      <c r="G15" s="44">
        <v>0</v>
      </c>
      <c r="H15" s="44">
        <v>0</v>
      </c>
      <c r="I15" s="45">
        <v>0</v>
      </c>
      <c r="J15" s="198"/>
      <c r="K15" s="34"/>
      <c r="L15" s="34"/>
      <c r="M15" s="34"/>
      <c r="N15" s="34"/>
      <c r="O15" s="34"/>
      <c r="P15" s="34"/>
      <c r="Q15" s="34"/>
      <c r="R15" s="34"/>
      <c r="S15" s="34"/>
    </row>
    <row r="16" spans="1:19" x14ac:dyDescent="0.2">
      <c r="A16" s="35" t="s">
        <v>19</v>
      </c>
      <c r="B16" s="41">
        <v>174038.16</v>
      </c>
      <c r="C16" s="42">
        <v>71430</v>
      </c>
      <c r="D16" s="43">
        <f>205420.4-11954-3183</f>
        <v>190283.4</v>
      </c>
      <c r="E16" s="44">
        <v>74246.880000000005</v>
      </c>
      <c r="F16" s="44">
        <v>75731.817600000009</v>
      </c>
      <c r="G16" s="44">
        <v>77216.755200000014</v>
      </c>
      <c r="H16" s="44">
        <v>78701.692800000004</v>
      </c>
      <c r="I16" s="46">
        <v>78701.692800000004</v>
      </c>
      <c r="J16" s="198"/>
      <c r="K16" s="34"/>
      <c r="L16" s="34"/>
      <c r="M16" s="34"/>
      <c r="N16" s="34"/>
      <c r="O16" s="34"/>
      <c r="P16" s="34"/>
      <c r="Q16" s="34"/>
      <c r="R16" s="34"/>
      <c r="S16" s="34"/>
    </row>
    <row r="17" spans="1:21" x14ac:dyDescent="0.2">
      <c r="A17" s="47" t="s">
        <v>20</v>
      </c>
      <c r="B17" s="48">
        <f>SUM(B13:B16)</f>
        <v>2184982.11</v>
      </c>
      <c r="C17" s="49">
        <f>SUM(C13:C16)</f>
        <v>2003119</v>
      </c>
      <c r="D17" s="50">
        <f>SUM(D13:D16)</f>
        <v>2501473.36</v>
      </c>
      <c r="E17" s="51">
        <f>SUM(E12:E16)</f>
        <v>2449813.2151799998</v>
      </c>
      <c r="F17" s="51">
        <f>SUM(F12:F16)</f>
        <v>2679962.2920000004</v>
      </c>
      <c r="G17" s="51">
        <f>SUM(G12:G16)</f>
        <v>2808482.8624900002</v>
      </c>
      <c r="H17" s="51">
        <f>SUM(H12:H16)</f>
        <v>2937003.4329899997</v>
      </c>
      <c r="I17" s="52">
        <f>SUM(I12:I16)</f>
        <v>3000521.2494399999</v>
      </c>
      <c r="J17" s="198"/>
      <c r="K17" s="34"/>
      <c r="L17" s="34"/>
      <c r="M17" s="34"/>
      <c r="N17" s="34"/>
      <c r="O17" s="34"/>
      <c r="P17" s="34"/>
      <c r="Q17" s="34"/>
      <c r="R17" s="34"/>
      <c r="S17" s="34"/>
    </row>
    <row r="18" spans="1:21" x14ac:dyDescent="0.2">
      <c r="A18" s="47"/>
      <c r="B18" s="48"/>
      <c r="C18" s="49"/>
      <c r="D18" s="50"/>
      <c r="E18" s="51"/>
      <c r="F18" s="51"/>
      <c r="G18" s="51"/>
      <c r="H18" s="51"/>
      <c r="I18" s="52"/>
      <c r="J18" s="34"/>
      <c r="K18" s="34"/>
      <c r="L18" s="34"/>
      <c r="M18" s="34"/>
      <c r="N18" s="34"/>
      <c r="O18" s="34"/>
      <c r="P18" s="34"/>
      <c r="Q18" s="34"/>
      <c r="R18" s="34"/>
      <c r="S18" s="34"/>
    </row>
    <row r="19" spans="1:21" x14ac:dyDescent="0.2">
      <c r="A19" s="28" t="s">
        <v>21</v>
      </c>
      <c r="B19" s="53"/>
      <c r="C19" s="54"/>
      <c r="D19" s="55"/>
      <c r="E19" s="56"/>
      <c r="F19" s="56"/>
      <c r="G19" s="56"/>
      <c r="H19" s="56"/>
      <c r="I19" s="57"/>
      <c r="J19" s="34"/>
      <c r="K19" s="34"/>
      <c r="L19" s="34"/>
      <c r="M19" s="34"/>
      <c r="N19" s="34"/>
      <c r="O19" s="34"/>
      <c r="P19" s="34"/>
      <c r="Q19" s="34"/>
      <c r="R19" s="34"/>
      <c r="S19" s="34"/>
    </row>
    <row r="20" spans="1:21" x14ac:dyDescent="0.2">
      <c r="A20" s="35" t="s">
        <v>22</v>
      </c>
      <c r="B20" s="36">
        <v>1331470.79</v>
      </c>
      <c r="C20" s="37">
        <v>1328369</v>
      </c>
      <c r="D20" s="38">
        <v>1398618.98</v>
      </c>
      <c r="E20" s="58">
        <v>1477035.55</v>
      </c>
      <c r="F20" s="58">
        <v>1552476.2610000002</v>
      </c>
      <c r="G20" s="58">
        <v>1582916.9720000001</v>
      </c>
      <c r="H20" s="58">
        <v>1613357.6830000002</v>
      </c>
      <c r="I20" s="59">
        <v>1643798.3940000001</v>
      </c>
      <c r="J20" s="198"/>
      <c r="K20" s="34"/>
      <c r="L20" s="34"/>
      <c r="M20" s="34"/>
      <c r="N20" s="34"/>
      <c r="O20" s="34"/>
      <c r="P20" s="34"/>
      <c r="Q20" s="34"/>
      <c r="R20" s="34"/>
      <c r="S20" s="34"/>
    </row>
    <row r="21" spans="1:21" x14ac:dyDescent="0.2">
      <c r="A21" s="35" t="s">
        <v>23</v>
      </c>
      <c r="B21" s="41">
        <v>288040.27</v>
      </c>
      <c r="C21" s="42">
        <v>270540</v>
      </c>
      <c r="D21" s="43">
        <v>264884.53999999998</v>
      </c>
      <c r="E21" s="60">
        <v>309443.85248</v>
      </c>
      <c r="F21" s="60">
        <v>315632.72952960001</v>
      </c>
      <c r="G21" s="60">
        <v>328449.65656879998</v>
      </c>
      <c r="H21" s="60">
        <v>328010.48362880002</v>
      </c>
      <c r="I21" s="61">
        <v>334199.36067840003</v>
      </c>
      <c r="J21" s="198"/>
      <c r="K21" s="62"/>
      <c r="L21" s="62"/>
      <c r="M21" s="62"/>
      <c r="N21" s="62"/>
      <c r="O21" s="62"/>
      <c r="P21" s="62"/>
      <c r="Q21" s="62"/>
      <c r="R21" s="62"/>
      <c r="S21" s="62"/>
      <c r="T21" s="62"/>
      <c r="U21" s="62"/>
    </row>
    <row r="22" spans="1:21" x14ac:dyDescent="0.2">
      <c r="A22" s="35" t="s">
        <v>24</v>
      </c>
      <c r="B22" s="41">
        <v>703021.75</v>
      </c>
      <c r="C22" s="42">
        <v>882142</v>
      </c>
      <c r="D22" s="43">
        <v>948074.95000000019</v>
      </c>
      <c r="E22" s="60">
        <f t="shared" ref="E22:I22" si="0">+E92</f>
        <v>951759.63</v>
      </c>
      <c r="F22" s="60">
        <f t="shared" si="0"/>
        <v>965307.22259999998</v>
      </c>
      <c r="G22" s="60">
        <f t="shared" si="0"/>
        <v>984234.81520000007</v>
      </c>
      <c r="H22" s="60">
        <f t="shared" si="0"/>
        <v>1003162.4078</v>
      </c>
      <c r="I22" s="61">
        <f t="shared" si="0"/>
        <v>1022090.0004000001</v>
      </c>
      <c r="J22" s="198"/>
      <c r="K22" s="34"/>
      <c r="L22" s="34"/>
      <c r="M22" s="34"/>
      <c r="N22" s="34"/>
      <c r="O22" s="34"/>
      <c r="P22" s="34"/>
      <c r="Q22" s="34"/>
      <c r="R22" s="34"/>
      <c r="S22" s="34"/>
    </row>
    <row r="23" spans="1:21" x14ac:dyDescent="0.2">
      <c r="A23" s="35" t="s">
        <v>25</v>
      </c>
      <c r="B23" s="41">
        <v>124624.03</v>
      </c>
      <c r="C23" s="42">
        <v>123249</v>
      </c>
      <c r="D23" s="43">
        <v>181290.05</v>
      </c>
      <c r="E23" s="60">
        <v>185088.55</v>
      </c>
      <c r="F23" s="60">
        <v>188790.321</v>
      </c>
      <c r="G23" s="60">
        <v>192492.092</v>
      </c>
      <c r="H23" s="60">
        <v>196193.86299999998</v>
      </c>
      <c r="I23" s="61">
        <v>199895.63399999999</v>
      </c>
      <c r="J23" s="198"/>
      <c r="K23" s="62" t="s">
        <v>10</v>
      </c>
      <c r="L23" s="34"/>
      <c r="M23" s="34"/>
      <c r="N23" s="34"/>
      <c r="O23" s="34"/>
      <c r="P23" s="34"/>
      <c r="Q23" s="34"/>
      <c r="R23" s="34"/>
      <c r="S23" s="34"/>
    </row>
    <row r="24" spans="1:21" x14ac:dyDescent="0.2">
      <c r="A24" s="63" t="s">
        <v>26</v>
      </c>
      <c r="B24" s="41">
        <v>387077.55</v>
      </c>
      <c r="C24" s="42">
        <v>44318</v>
      </c>
      <c r="D24" s="43">
        <v>973483.37</v>
      </c>
      <c r="E24" s="64">
        <v>35892</v>
      </c>
      <c r="F24" s="64">
        <v>0</v>
      </c>
      <c r="G24" s="64">
        <v>0</v>
      </c>
      <c r="H24" s="64">
        <v>0</v>
      </c>
      <c r="I24" s="65">
        <v>0</v>
      </c>
      <c r="J24" s="198"/>
      <c r="K24" s="62" t="s">
        <v>10</v>
      </c>
      <c r="L24" s="34"/>
      <c r="M24" s="34"/>
      <c r="N24" s="34"/>
      <c r="O24" s="34"/>
      <c r="P24" s="34"/>
      <c r="Q24" s="34"/>
      <c r="R24" s="34"/>
      <c r="S24" s="34"/>
    </row>
    <row r="25" spans="1:21" x14ac:dyDescent="0.2">
      <c r="A25" s="35" t="s">
        <v>27</v>
      </c>
      <c r="B25" s="41">
        <v>0</v>
      </c>
      <c r="C25" s="42">
        <v>0</v>
      </c>
      <c r="D25" s="43">
        <v>0</v>
      </c>
      <c r="E25" s="60">
        <v>0</v>
      </c>
      <c r="F25" s="60">
        <v>0</v>
      </c>
      <c r="G25" s="60">
        <v>0</v>
      </c>
      <c r="H25" s="60">
        <v>0</v>
      </c>
      <c r="I25" s="66">
        <v>0</v>
      </c>
      <c r="J25" s="198"/>
      <c r="K25" s="34"/>
      <c r="L25" s="34"/>
      <c r="M25" s="34"/>
      <c r="N25" s="34"/>
      <c r="O25" s="34"/>
      <c r="P25" s="34"/>
      <c r="Q25" s="34"/>
      <c r="R25" s="34"/>
      <c r="S25" s="34"/>
    </row>
    <row r="26" spans="1:21" x14ac:dyDescent="0.2">
      <c r="A26" s="35" t="s">
        <v>28</v>
      </c>
      <c r="B26" s="41">
        <v>9217.3800000000047</v>
      </c>
      <c r="C26" s="42">
        <v>38867</v>
      </c>
      <c r="D26" s="43">
        <v>14870.299999999988</v>
      </c>
      <c r="E26" s="60">
        <v>14870.299999999981</v>
      </c>
      <c r="F26" s="60">
        <v>15167.705999999989</v>
      </c>
      <c r="G26" s="60">
        <v>15465.111999999974</v>
      </c>
      <c r="H26" s="60">
        <v>15762.51799999998</v>
      </c>
      <c r="I26" s="66">
        <v>16059.923999999968</v>
      </c>
      <c r="J26" s="198"/>
      <c r="K26" s="34"/>
      <c r="L26" s="34"/>
      <c r="M26" s="34"/>
      <c r="N26" s="34"/>
      <c r="O26" s="34"/>
      <c r="P26" s="34"/>
      <c r="Q26" s="34"/>
      <c r="R26" s="34"/>
      <c r="S26" s="34"/>
    </row>
    <row r="27" spans="1:21" x14ac:dyDescent="0.2">
      <c r="A27" s="35" t="s">
        <v>29</v>
      </c>
      <c r="B27" s="41">
        <v>53631</v>
      </c>
      <c r="C27" s="42">
        <v>0</v>
      </c>
      <c r="D27" s="43">
        <v>0</v>
      </c>
      <c r="E27" s="44">
        <v>0</v>
      </c>
      <c r="F27" s="44">
        <v>0</v>
      </c>
      <c r="G27" s="44">
        <v>0</v>
      </c>
      <c r="H27" s="44">
        <v>0</v>
      </c>
      <c r="I27" s="46">
        <v>0</v>
      </c>
      <c r="J27" s="198"/>
      <c r="K27" s="34"/>
      <c r="L27" s="34"/>
      <c r="M27" s="34"/>
      <c r="N27" s="34"/>
      <c r="O27" s="34"/>
      <c r="P27" s="34"/>
      <c r="Q27" s="34"/>
      <c r="R27" s="34"/>
      <c r="S27" s="34"/>
    </row>
    <row r="28" spans="1:21" x14ac:dyDescent="0.2">
      <c r="A28" s="35" t="s">
        <v>30</v>
      </c>
      <c r="B28" s="48">
        <f>SUM(B20:B27)</f>
        <v>2897082.7699999996</v>
      </c>
      <c r="C28" s="49">
        <f>SUM(C20:C27)</f>
        <v>2687485</v>
      </c>
      <c r="D28" s="50">
        <f>SUM(D20:D27)</f>
        <v>3781222.19</v>
      </c>
      <c r="E28" s="51">
        <f>SUM(E19:E27)</f>
        <v>2974089.8824799997</v>
      </c>
      <c r="F28" s="51">
        <f>SUM(F19:F27)</f>
        <v>3037374.2401295998</v>
      </c>
      <c r="G28" s="51">
        <f>SUM(G19:G27)</f>
        <v>3103558.6477688006</v>
      </c>
      <c r="H28" s="51">
        <f>SUM(H19:H27)</f>
        <v>3156486.9554288005</v>
      </c>
      <c r="I28" s="52">
        <f>SUM(I19:I27)</f>
        <v>3216043.3130784007</v>
      </c>
      <c r="J28" s="198"/>
      <c r="K28" s="34"/>
      <c r="L28" s="34"/>
      <c r="M28" s="34"/>
      <c r="N28" s="34"/>
      <c r="O28" s="34"/>
      <c r="P28" s="34"/>
      <c r="Q28" s="34"/>
      <c r="R28" s="34"/>
      <c r="S28" s="34"/>
    </row>
    <row r="29" spans="1:21" ht="12" customHeight="1" x14ac:dyDescent="0.2">
      <c r="A29" s="35"/>
      <c r="B29" s="48"/>
      <c r="C29" s="49"/>
      <c r="D29" s="50"/>
      <c r="E29" s="51"/>
      <c r="F29" s="51"/>
      <c r="G29" s="51"/>
      <c r="H29" s="51"/>
      <c r="I29" s="52"/>
      <c r="J29" s="62"/>
      <c r="K29" s="34"/>
      <c r="L29" s="34"/>
      <c r="M29" s="34"/>
      <c r="N29" s="34"/>
      <c r="O29" s="34"/>
      <c r="P29" s="34"/>
      <c r="Q29" s="34"/>
      <c r="R29" s="34"/>
      <c r="S29" s="34"/>
    </row>
    <row r="30" spans="1:21" ht="12" customHeight="1" x14ac:dyDescent="0.2">
      <c r="A30" s="35" t="s">
        <v>31</v>
      </c>
      <c r="B30" s="48"/>
      <c r="C30" s="49"/>
      <c r="D30" s="50"/>
      <c r="E30" s="51"/>
      <c r="F30" s="51"/>
      <c r="G30" s="51"/>
      <c r="H30" s="51"/>
      <c r="I30" s="52"/>
      <c r="J30" s="34"/>
      <c r="K30" s="34"/>
      <c r="L30" s="34"/>
      <c r="M30" s="34"/>
      <c r="N30" s="34"/>
      <c r="O30" s="34"/>
      <c r="P30" s="34"/>
      <c r="Q30" s="34"/>
      <c r="R30" s="34"/>
      <c r="S30" s="34"/>
    </row>
    <row r="31" spans="1:21" ht="12" customHeight="1" x14ac:dyDescent="0.2">
      <c r="A31" s="35" t="s">
        <v>21</v>
      </c>
      <c r="B31" s="48">
        <f>+B17-B28</f>
        <v>-712100.65999999968</v>
      </c>
      <c r="C31" s="49">
        <f>+C17-C28</f>
        <v>-684366</v>
      </c>
      <c r="D31" s="50">
        <f>+D17-D28</f>
        <v>-1279748.83</v>
      </c>
      <c r="E31" s="51">
        <f t="shared" ref="E31:I31" si="1">+E17-E28</f>
        <v>-524276.66729999986</v>
      </c>
      <c r="F31" s="51">
        <f t="shared" si="1"/>
        <v>-357411.94812959945</v>
      </c>
      <c r="G31" s="51">
        <f t="shared" si="1"/>
        <v>-295075.78527880041</v>
      </c>
      <c r="H31" s="51">
        <f t="shared" si="1"/>
        <v>-219483.52243880089</v>
      </c>
      <c r="I31" s="67">
        <f t="shared" si="1"/>
        <v>-215522.06363840075</v>
      </c>
      <c r="J31" s="34"/>
      <c r="K31" s="34"/>
      <c r="L31" s="34"/>
      <c r="M31" s="34"/>
      <c r="N31" s="34"/>
      <c r="O31" s="34"/>
      <c r="P31" s="34"/>
      <c r="Q31" s="34"/>
      <c r="R31" s="34"/>
      <c r="S31" s="34"/>
    </row>
    <row r="32" spans="1:21" ht="6" customHeight="1" x14ac:dyDescent="0.2">
      <c r="A32" s="35"/>
      <c r="B32" s="48"/>
      <c r="C32" s="49"/>
      <c r="D32" s="50"/>
      <c r="E32" s="51"/>
      <c r="F32" s="51"/>
      <c r="G32" s="51"/>
      <c r="H32" s="51"/>
      <c r="I32" s="67"/>
      <c r="J32" s="34"/>
      <c r="K32" s="34"/>
      <c r="L32" s="34"/>
      <c r="M32" s="34"/>
      <c r="N32" s="34"/>
      <c r="O32" s="34"/>
      <c r="P32" s="34"/>
      <c r="Q32" s="34"/>
      <c r="R32" s="34"/>
      <c r="S32" s="34"/>
    </row>
    <row r="33" spans="1:19" ht="12" customHeight="1" x14ac:dyDescent="0.2">
      <c r="A33" s="28" t="s">
        <v>32</v>
      </c>
      <c r="B33" s="53"/>
      <c r="C33" s="54"/>
      <c r="D33" s="55"/>
      <c r="E33" s="68"/>
      <c r="F33" s="68"/>
      <c r="G33" s="68"/>
      <c r="H33" s="68"/>
      <c r="I33" s="69"/>
      <c r="J33" s="70"/>
      <c r="K33" s="34"/>
      <c r="L33" s="34"/>
      <c r="M33" s="34"/>
      <c r="N33" s="34"/>
      <c r="O33" s="34"/>
      <c r="P33" s="34"/>
      <c r="Q33" s="34"/>
      <c r="R33" s="34"/>
      <c r="S33" s="34"/>
    </row>
    <row r="34" spans="1:19" ht="12" customHeight="1" x14ac:dyDescent="0.2">
      <c r="A34" s="35" t="s">
        <v>33</v>
      </c>
      <c r="B34" s="36">
        <v>1041387.96</v>
      </c>
      <c r="C34" s="37">
        <v>932513</v>
      </c>
      <c r="D34" s="38">
        <f>1451382.97-100000-63910</f>
        <v>1287472.97</v>
      </c>
      <c r="E34" s="39">
        <v>423235.88</v>
      </c>
      <c r="F34" s="39">
        <v>423235.88</v>
      </c>
      <c r="G34" s="39">
        <v>423235.88</v>
      </c>
      <c r="H34" s="39">
        <v>423235.88</v>
      </c>
      <c r="I34" s="40">
        <v>423235.88</v>
      </c>
      <c r="J34" s="34"/>
      <c r="K34" s="34"/>
      <c r="L34" s="34"/>
      <c r="M34" s="34"/>
      <c r="N34" s="34"/>
      <c r="O34" s="34"/>
      <c r="P34" s="34"/>
      <c r="Q34" s="34"/>
      <c r="R34" s="34"/>
      <c r="S34" s="34"/>
    </row>
    <row r="35" spans="1:19" ht="12" customHeight="1" x14ac:dyDescent="0.2">
      <c r="A35" s="63" t="s">
        <v>34</v>
      </c>
      <c r="B35" s="41">
        <v>0</v>
      </c>
      <c r="C35" s="42">
        <v>0</v>
      </c>
      <c r="D35" s="43">
        <v>0</v>
      </c>
      <c r="E35" s="71">
        <v>0</v>
      </c>
      <c r="F35" s="71">
        <v>0</v>
      </c>
      <c r="G35" s="71"/>
      <c r="H35" s="71">
        <v>0</v>
      </c>
      <c r="I35" s="72">
        <v>0</v>
      </c>
      <c r="J35" s="34"/>
      <c r="K35" s="34"/>
      <c r="L35" s="34"/>
      <c r="M35" s="34"/>
      <c r="N35" s="34"/>
      <c r="O35" s="34"/>
      <c r="P35" s="34"/>
      <c r="Q35" s="34"/>
      <c r="R35" s="34"/>
      <c r="S35" s="34"/>
    </row>
    <row r="36" spans="1:19" ht="12" customHeight="1" x14ac:dyDescent="0.2">
      <c r="A36" s="35" t="s">
        <v>35</v>
      </c>
      <c r="B36" s="41">
        <v>0</v>
      </c>
      <c r="C36" s="42">
        <v>0</v>
      </c>
      <c r="D36" s="43">
        <v>0</v>
      </c>
      <c r="E36" s="44">
        <v>0</v>
      </c>
      <c r="F36" s="44">
        <v>0</v>
      </c>
      <c r="G36" s="44">
        <v>0</v>
      </c>
      <c r="H36" s="44">
        <v>0</v>
      </c>
      <c r="I36" s="45">
        <v>0</v>
      </c>
      <c r="J36" s="34"/>
      <c r="K36" s="34"/>
      <c r="L36" s="34"/>
      <c r="M36" s="34"/>
      <c r="N36" s="34"/>
      <c r="O36" s="34"/>
      <c r="P36" s="34"/>
      <c r="Q36" s="34"/>
      <c r="R36" s="34"/>
      <c r="S36" s="34"/>
    </row>
    <row r="37" spans="1:19" ht="12" customHeight="1" x14ac:dyDescent="0.2">
      <c r="A37" s="35" t="s">
        <v>36</v>
      </c>
      <c r="B37" s="41">
        <v>0</v>
      </c>
      <c r="C37" s="42">
        <v>0</v>
      </c>
      <c r="D37" s="43">
        <v>0</v>
      </c>
      <c r="E37" s="44">
        <v>0</v>
      </c>
      <c r="F37" s="44">
        <v>0</v>
      </c>
      <c r="G37" s="44">
        <v>0</v>
      </c>
      <c r="H37" s="44">
        <v>0</v>
      </c>
      <c r="I37" s="45">
        <v>0</v>
      </c>
      <c r="J37" s="34"/>
      <c r="K37" s="34"/>
      <c r="L37" s="34"/>
      <c r="M37" s="34"/>
      <c r="N37" s="34"/>
      <c r="O37" s="34"/>
      <c r="P37" s="34"/>
      <c r="Q37" s="34"/>
      <c r="R37" s="34"/>
      <c r="S37" s="34"/>
    </row>
    <row r="38" spans="1:19" ht="12" customHeight="1" x14ac:dyDescent="0.2">
      <c r="A38" s="35" t="s">
        <v>37</v>
      </c>
      <c r="B38" s="41">
        <v>0</v>
      </c>
      <c r="C38" s="42">
        <v>0</v>
      </c>
      <c r="D38" s="43">
        <v>0</v>
      </c>
      <c r="E38" s="44">
        <v>0</v>
      </c>
      <c r="F38" s="44">
        <v>0</v>
      </c>
      <c r="G38" s="44">
        <v>0</v>
      </c>
      <c r="H38" s="44">
        <v>0</v>
      </c>
      <c r="I38" s="45">
        <v>0</v>
      </c>
    </row>
    <row r="39" spans="1:19" ht="12" customHeight="1" x14ac:dyDescent="0.2">
      <c r="A39" s="35" t="s">
        <v>38</v>
      </c>
      <c r="B39" s="41">
        <v>0</v>
      </c>
      <c r="C39" s="42">
        <v>0</v>
      </c>
      <c r="D39" s="43">
        <v>0</v>
      </c>
      <c r="E39" s="44">
        <v>0</v>
      </c>
      <c r="F39" s="44">
        <v>0</v>
      </c>
      <c r="G39" s="44">
        <v>0</v>
      </c>
      <c r="H39" s="44">
        <v>0</v>
      </c>
      <c r="I39" s="45">
        <v>0</v>
      </c>
    </row>
    <row r="40" spans="1:19" ht="12" customHeight="1" x14ac:dyDescent="0.2">
      <c r="A40" s="35" t="s">
        <v>39</v>
      </c>
      <c r="B40" s="41">
        <v>-74437.62</v>
      </c>
      <c r="C40" s="42">
        <v>-151894</v>
      </c>
      <c r="D40" s="43">
        <f>-84162+3183</f>
        <v>-80979</v>
      </c>
      <c r="E40" s="44">
        <v>-84683</v>
      </c>
      <c r="F40" s="44">
        <v>-89866</v>
      </c>
      <c r="G40" s="44">
        <v>-93993</v>
      </c>
      <c r="H40" s="44">
        <v>-97634</v>
      </c>
      <c r="I40" s="45">
        <v>-101275</v>
      </c>
      <c r="J40" s="73" t="s">
        <v>10</v>
      </c>
    </row>
    <row r="41" spans="1:19" ht="12" customHeight="1" x14ac:dyDescent="0.2">
      <c r="A41" s="35" t="s">
        <v>40</v>
      </c>
      <c r="B41" s="41">
        <v>-60255.66</v>
      </c>
      <c r="C41" s="42">
        <v>15422</v>
      </c>
      <c r="D41" s="43">
        <v>-67458.070000000007</v>
      </c>
      <c r="E41" s="44">
        <v>-62748.11</v>
      </c>
      <c r="F41" s="44">
        <v>-55783.109999999993</v>
      </c>
      <c r="G41" s="44">
        <v>-51062.109999999993</v>
      </c>
      <c r="H41" s="44">
        <v>-47421.109999999986</v>
      </c>
      <c r="I41" s="45">
        <v>-43780.11</v>
      </c>
      <c r="J41" s="73" t="s">
        <v>10</v>
      </c>
      <c r="K41" s="3" t="s">
        <v>10</v>
      </c>
      <c r="P41" s="3" t="s">
        <v>10</v>
      </c>
      <c r="Q41" s="3" t="s">
        <v>10</v>
      </c>
      <c r="R41" s="3" t="s">
        <v>10</v>
      </c>
      <c r="S41" s="3" t="s">
        <v>41</v>
      </c>
    </row>
    <row r="42" spans="1:19" ht="12" customHeight="1" x14ac:dyDescent="0.2">
      <c r="A42" s="35" t="s">
        <v>42</v>
      </c>
      <c r="B42" s="41">
        <v>0</v>
      </c>
      <c r="C42" s="42">
        <v>0</v>
      </c>
      <c r="D42" s="43">
        <v>0</v>
      </c>
      <c r="E42" s="44">
        <v>0</v>
      </c>
      <c r="F42" s="44">
        <v>0</v>
      </c>
      <c r="G42" s="44">
        <v>0</v>
      </c>
      <c r="H42" s="44">
        <v>0</v>
      </c>
      <c r="I42" s="45">
        <v>0</v>
      </c>
    </row>
    <row r="43" spans="1:19" ht="12" customHeight="1" x14ac:dyDescent="0.2">
      <c r="A43" s="35" t="s">
        <v>43</v>
      </c>
      <c r="B43" s="41">
        <v>0</v>
      </c>
      <c r="C43" s="42">
        <v>0</v>
      </c>
      <c r="D43" s="43">
        <v>0</v>
      </c>
      <c r="E43" s="44">
        <v>0</v>
      </c>
      <c r="F43" s="44">
        <v>0</v>
      </c>
      <c r="G43" s="44">
        <v>0</v>
      </c>
      <c r="H43" s="44">
        <v>0</v>
      </c>
      <c r="I43" s="45">
        <v>0</v>
      </c>
      <c r="K43" s="3" t="s">
        <v>10</v>
      </c>
    </row>
    <row r="44" spans="1:19" ht="12" customHeight="1" x14ac:dyDescent="0.2">
      <c r="A44" s="35" t="s">
        <v>44</v>
      </c>
      <c r="B44" s="48">
        <f>SUM(B34:B43)</f>
        <v>906694.67999999993</v>
      </c>
      <c r="C44" s="49">
        <f>SUM(C34:C43)</f>
        <v>796041</v>
      </c>
      <c r="D44" s="50">
        <f>SUM(D34:D43)</f>
        <v>1139035.8999999999</v>
      </c>
      <c r="E44" s="51">
        <f>SUM(E33:E43)</f>
        <v>275804.77</v>
      </c>
      <c r="F44" s="51">
        <f>SUM(F33:F43)</f>
        <v>277586.77</v>
      </c>
      <c r="G44" s="51">
        <f>SUM(G33:G43)</f>
        <v>278180.77</v>
      </c>
      <c r="H44" s="51">
        <f>SUM(H33:H43)</f>
        <v>278180.77</v>
      </c>
      <c r="I44" s="67">
        <f>SUM(I33:I43)</f>
        <v>278180.77</v>
      </c>
    </row>
    <row r="45" spans="1:19" ht="12" hidden="1" customHeight="1" x14ac:dyDescent="0.2">
      <c r="A45" s="35"/>
      <c r="B45" s="74"/>
      <c r="C45" s="75"/>
      <c r="D45" s="76"/>
      <c r="E45" s="77"/>
      <c r="F45" s="77"/>
      <c r="G45" s="77"/>
      <c r="H45" s="77"/>
      <c r="I45" s="78"/>
    </row>
    <row r="46" spans="1:19" ht="6" customHeight="1" x14ac:dyDescent="0.2">
      <c r="A46" s="35"/>
      <c r="B46" s="74"/>
      <c r="C46" s="75"/>
      <c r="D46" s="76"/>
      <c r="E46" s="77"/>
      <c r="F46" s="77"/>
      <c r="G46" s="77"/>
      <c r="H46" s="77"/>
      <c r="I46" s="78"/>
    </row>
    <row r="47" spans="1:19" ht="12" customHeight="1" x14ac:dyDescent="0.2">
      <c r="A47" s="35" t="s">
        <v>45</v>
      </c>
      <c r="B47" s="74"/>
      <c r="C47" s="75"/>
      <c r="D47" s="76"/>
      <c r="E47" s="77"/>
      <c r="F47" s="77"/>
      <c r="G47" s="77"/>
      <c r="H47" s="77"/>
      <c r="I47" s="78"/>
      <c r="K47" s="79" t="s">
        <v>10</v>
      </c>
    </row>
    <row r="48" spans="1:19" ht="11.25" customHeight="1" x14ac:dyDescent="0.2">
      <c r="A48" s="35" t="s">
        <v>46</v>
      </c>
      <c r="B48" s="74"/>
      <c r="C48" s="75"/>
      <c r="D48" s="76"/>
      <c r="E48" s="77"/>
      <c r="F48" s="77"/>
      <c r="G48" s="77"/>
      <c r="H48" s="77"/>
      <c r="I48" s="78"/>
      <c r="K48" s="80"/>
    </row>
    <row r="49" spans="1:9" ht="12" customHeight="1" x14ac:dyDescent="0.2">
      <c r="A49" s="35" t="s">
        <v>47</v>
      </c>
      <c r="B49" s="74">
        <f>+B31+B44</f>
        <v>194594.02000000025</v>
      </c>
      <c r="C49" s="75">
        <f>+C31+C44</f>
        <v>111675</v>
      </c>
      <c r="D49" s="76">
        <f>+D31+D44</f>
        <v>-140712.93000000017</v>
      </c>
      <c r="E49" s="77">
        <f t="shared" ref="E49:I49" si="2">+E31+E44</f>
        <v>-248471.89729999984</v>
      </c>
      <c r="F49" s="77">
        <f t="shared" si="2"/>
        <v>-79825.17812959943</v>
      </c>
      <c r="G49" s="77">
        <f t="shared" si="2"/>
        <v>-16895.015278800391</v>
      </c>
      <c r="H49" s="77">
        <f t="shared" si="2"/>
        <v>58697.247561199125</v>
      </c>
      <c r="I49" s="78">
        <f t="shared" si="2"/>
        <v>62658.706361599267</v>
      </c>
    </row>
    <row r="50" spans="1:9" ht="12" customHeight="1" x14ac:dyDescent="0.2">
      <c r="A50" s="35"/>
      <c r="B50" s="74"/>
      <c r="C50" s="75"/>
      <c r="D50" s="76"/>
      <c r="E50" s="77"/>
      <c r="F50" s="77"/>
      <c r="G50" s="77"/>
      <c r="H50" s="77"/>
      <c r="I50" s="78"/>
    </row>
    <row r="51" spans="1:9" ht="12" customHeight="1" x14ac:dyDescent="0.2">
      <c r="A51" s="35" t="s">
        <v>48</v>
      </c>
      <c r="B51" s="74">
        <v>734253.50999999908</v>
      </c>
      <c r="C51" s="75">
        <f>B53</f>
        <v>928847.52999999933</v>
      </c>
      <c r="D51" s="76">
        <f>C53</f>
        <v>1040522.5299999993</v>
      </c>
      <c r="E51" s="77">
        <f>D53</f>
        <v>899809.59999999916</v>
      </c>
      <c r="F51" s="77">
        <f>E53</f>
        <v>651337.70269999932</v>
      </c>
      <c r="G51" s="77">
        <f>F53</f>
        <v>571512.5245703999</v>
      </c>
      <c r="H51" s="77">
        <f>+G53</f>
        <v>554617.5092915995</v>
      </c>
      <c r="I51" s="78">
        <f>+H53</f>
        <v>613314.75685279863</v>
      </c>
    </row>
    <row r="52" spans="1:9" ht="12" customHeight="1" x14ac:dyDescent="0.2">
      <c r="A52" s="35"/>
      <c r="B52" s="74"/>
      <c r="C52" s="75"/>
      <c r="D52" s="76"/>
      <c r="E52" s="77"/>
      <c r="F52" s="77"/>
      <c r="G52" s="77"/>
      <c r="H52" s="77"/>
      <c r="I52" s="78"/>
    </row>
    <row r="53" spans="1:9" ht="12" customHeight="1" thickBot="1" x14ac:dyDescent="0.25">
      <c r="A53" s="35" t="s">
        <v>49</v>
      </c>
      <c r="B53" s="81">
        <f>+B49+B51</f>
        <v>928847.52999999933</v>
      </c>
      <c r="C53" s="82">
        <f>+C49+C51</f>
        <v>1040522.5299999993</v>
      </c>
      <c r="D53" s="83">
        <f>+D49+D51</f>
        <v>899809.59999999916</v>
      </c>
      <c r="E53" s="84">
        <f t="shared" ref="E53:I53" si="3">+E49+E51</f>
        <v>651337.70269999932</v>
      </c>
      <c r="F53" s="84">
        <f t="shared" si="3"/>
        <v>571512.5245703999</v>
      </c>
      <c r="G53" s="84">
        <f t="shared" si="3"/>
        <v>554617.5092915995</v>
      </c>
      <c r="H53" s="84">
        <f t="shared" si="3"/>
        <v>613314.75685279863</v>
      </c>
      <c r="I53" s="85">
        <f t="shared" si="3"/>
        <v>675973.4632143979</v>
      </c>
    </row>
    <row r="54" spans="1:9" ht="12" hidden="1" customHeight="1" thickBot="1" x14ac:dyDescent="0.25">
      <c r="A54" s="17"/>
      <c r="B54" s="79"/>
      <c r="C54" s="79"/>
      <c r="D54" s="79"/>
      <c r="E54" s="79"/>
      <c r="F54" s="79"/>
      <c r="G54" s="79"/>
      <c r="H54" s="79"/>
      <c r="I54" s="79"/>
    </row>
    <row r="55" spans="1:9" ht="12" hidden="1" customHeight="1" thickBot="1" x14ac:dyDescent="0.25">
      <c r="A55" s="86" t="s">
        <v>50</v>
      </c>
      <c r="B55" s="87">
        <v>0</v>
      </c>
      <c r="C55" s="87">
        <v>0</v>
      </c>
      <c r="D55" s="79">
        <v>0</v>
      </c>
      <c r="E55" s="79">
        <v>0</v>
      </c>
      <c r="F55" s="79">
        <v>0</v>
      </c>
      <c r="G55" s="79">
        <v>0</v>
      </c>
      <c r="H55" s="79">
        <v>0</v>
      </c>
      <c r="I55" s="79">
        <v>0</v>
      </c>
    </row>
    <row r="56" spans="1:9" ht="12" hidden="1" customHeight="1" thickBot="1" x14ac:dyDescent="0.25">
      <c r="A56" s="86"/>
      <c r="B56" s="87">
        <v>0</v>
      </c>
      <c r="C56" s="87">
        <v>0</v>
      </c>
      <c r="D56" s="79">
        <v>0</v>
      </c>
      <c r="E56" s="79">
        <v>0</v>
      </c>
      <c r="F56" s="79">
        <v>0</v>
      </c>
      <c r="G56" s="79">
        <v>0</v>
      </c>
      <c r="H56" s="79">
        <v>0</v>
      </c>
      <c r="I56" s="79">
        <v>0</v>
      </c>
    </row>
    <row r="57" spans="1:9" ht="12" hidden="1" customHeight="1" thickBot="1" x14ac:dyDescent="0.25">
      <c r="A57" s="17" t="s">
        <v>51</v>
      </c>
      <c r="B57" s="87">
        <v>0</v>
      </c>
      <c r="C57" s="87">
        <v>0</v>
      </c>
      <c r="D57" s="88">
        <v>0</v>
      </c>
      <c r="E57" s="88">
        <v>0</v>
      </c>
      <c r="F57" s="88">
        <v>0</v>
      </c>
      <c r="G57" s="88">
        <v>0</v>
      </c>
      <c r="H57" s="88">
        <v>0</v>
      </c>
      <c r="I57" s="88">
        <v>0</v>
      </c>
    </row>
    <row r="58" spans="1:9" ht="12" hidden="1" customHeight="1" thickBot="1" x14ac:dyDescent="0.25">
      <c r="A58" s="17" t="s">
        <v>52</v>
      </c>
      <c r="B58" s="87">
        <v>0</v>
      </c>
      <c r="C58" s="87">
        <v>0</v>
      </c>
      <c r="D58" s="88">
        <v>0</v>
      </c>
      <c r="E58" s="88">
        <v>0</v>
      </c>
      <c r="F58" s="88">
        <v>0</v>
      </c>
      <c r="G58" s="88">
        <v>0</v>
      </c>
      <c r="H58" s="88">
        <v>0</v>
      </c>
      <c r="I58" s="88">
        <v>0</v>
      </c>
    </row>
    <row r="59" spans="1:9" ht="11.45" hidden="1" customHeight="1" thickBot="1" x14ac:dyDescent="0.25">
      <c r="A59" s="17" t="s">
        <v>53</v>
      </c>
      <c r="B59" s="87">
        <v>0</v>
      </c>
      <c r="C59" s="87">
        <v>0</v>
      </c>
      <c r="D59" s="88">
        <v>0</v>
      </c>
      <c r="E59" s="88">
        <v>0</v>
      </c>
      <c r="F59" s="88">
        <v>0</v>
      </c>
      <c r="G59" s="88">
        <v>0</v>
      </c>
      <c r="H59" s="88">
        <v>0</v>
      </c>
      <c r="I59" s="88">
        <v>0</v>
      </c>
    </row>
    <row r="60" spans="1:9" ht="11.45" hidden="1" customHeight="1" thickBot="1" x14ac:dyDescent="0.25">
      <c r="A60" s="17" t="s">
        <v>54</v>
      </c>
      <c r="B60" s="87">
        <v>0</v>
      </c>
      <c r="C60" s="87">
        <v>0</v>
      </c>
      <c r="D60" s="88">
        <v>0</v>
      </c>
      <c r="E60" s="88">
        <v>0</v>
      </c>
      <c r="F60" s="88">
        <v>0</v>
      </c>
      <c r="G60" s="88">
        <v>0</v>
      </c>
      <c r="H60" s="88">
        <v>0</v>
      </c>
      <c r="I60" s="88">
        <v>0</v>
      </c>
    </row>
    <row r="61" spans="1:9" ht="11.45" hidden="1" customHeight="1" thickBot="1" x14ac:dyDescent="0.25">
      <c r="A61" s="17" t="s">
        <v>55</v>
      </c>
      <c r="B61" s="87">
        <v>0</v>
      </c>
      <c r="C61" s="87">
        <v>0</v>
      </c>
      <c r="D61" s="88">
        <v>0</v>
      </c>
      <c r="E61" s="88">
        <v>0</v>
      </c>
      <c r="F61" s="88">
        <v>0</v>
      </c>
      <c r="G61" s="88">
        <v>0</v>
      </c>
      <c r="H61" s="88">
        <v>0</v>
      </c>
      <c r="I61" s="88">
        <v>0</v>
      </c>
    </row>
    <row r="62" spans="1:9" ht="11.45" hidden="1" customHeight="1" thickBot="1" x14ac:dyDescent="0.25">
      <c r="A62" s="17" t="s">
        <v>56</v>
      </c>
      <c r="B62" s="87">
        <v>0</v>
      </c>
      <c r="C62" s="87">
        <v>0</v>
      </c>
      <c r="D62" s="88">
        <v>0</v>
      </c>
      <c r="E62" s="88">
        <v>0</v>
      </c>
      <c r="F62" s="88">
        <v>0</v>
      </c>
      <c r="G62" s="88">
        <v>0</v>
      </c>
      <c r="H62" s="88">
        <v>0</v>
      </c>
      <c r="I62" s="88">
        <v>0</v>
      </c>
    </row>
    <row r="63" spans="1:9" ht="11.45" hidden="1" customHeight="1" thickBot="1" x14ac:dyDescent="0.25">
      <c r="A63" s="17"/>
      <c r="B63" s="89"/>
      <c r="C63" s="89"/>
      <c r="D63" s="90"/>
      <c r="E63" s="90"/>
      <c r="F63" s="90"/>
      <c r="G63" s="90"/>
      <c r="H63" s="90"/>
      <c r="I63" s="90"/>
    </row>
    <row r="64" spans="1:9" ht="15" thickBot="1" x14ac:dyDescent="0.25">
      <c r="A64" s="91" t="s">
        <v>10</v>
      </c>
      <c r="B64" s="89" t="s">
        <v>10</v>
      </c>
      <c r="C64" s="89" t="s">
        <v>10</v>
      </c>
      <c r="D64" s="90" t="s">
        <v>10</v>
      </c>
      <c r="E64" s="90"/>
      <c r="F64" s="90"/>
      <c r="G64" s="90"/>
      <c r="H64" s="90"/>
      <c r="I64" s="90"/>
    </row>
    <row r="65" spans="1:9" ht="15" customHeight="1" thickBot="1" x14ac:dyDescent="0.3">
      <c r="A65" s="92"/>
      <c r="B65" s="199" t="s">
        <v>12</v>
      </c>
      <c r="C65" s="200"/>
      <c r="D65" s="201"/>
      <c r="E65" s="202" t="s">
        <v>13</v>
      </c>
      <c r="F65" s="203"/>
      <c r="G65" s="203"/>
      <c r="H65" s="203"/>
      <c r="I65" s="204"/>
    </row>
    <row r="66" spans="1:9" x14ac:dyDescent="0.2">
      <c r="A66" s="35"/>
      <c r="B66" s="93" t="s">
        <v>14</v>
      </c>
      <c r="C66" s="94" t="s">
        <v>14</v>
      </c>
      <c r="D66" s="94" t="s">
        <v>14</v>
      </c>
      <c r="E66" s="95" t="s">
        <v>14</v>
      </c>
      <c r="F66" s="96" t="s">
        <v>14</v>
      </c>
      <c r="G66" s="96" t="s">
        <v>14</v>
      </c>
      <c r="H66" s="96" t="s">
        <v>14</v>
      </c>
      <c r="I66" s="97" t="s">
        <v>14</v>
      </c>
    </row>
    <row r="67" spans="1:9" x14ac:dyDescent="0.2">
      <c r="A67" s="28" t="s">
        <v>57</v>
      </c>
      <c r="B67" s="23">
        <v>2022</v>
      </c>
      <c r="C67" s="24">
        <v>2023</v>
      </c>
      <c r="D67" s="98">
        <v>2024</v>
      </c>
      <c r="E67" s="99">
        <v>2025</v>
      </c>
      <c r="F67" s="100">
        <v>2026</v>
      </c>
      <c r="G67" s="100">
        <v>2027</v>
      </c>
      <c r="H67" s="100">
        <v>2028</v>
      </c>
      <c r="I67" s="101">
        <v>2029</v>
      </c>
    </row>
    <row r="68" spans="1:9" x14ac:dyDescent="0.2">
      <c r="A68" s="35" t="s">
        <v>58</v>
      </c>
      <c r="B68" s="102">
        <v>198</v>
      </c>
      <c r="C68" s="103">
        <v>182.73</v>
      </c>
      <c r="D68" s="104">
        <v>180.44</v>
      </c>
      <c r="E68" s="105">
        <v>187</v>
      </c>
      <c r="F68" s="106">
        <v>205</v>
      </c>
      <c r="G68" s="106">
        <v>215</v>
      </c>
      <c r="H68" s="106">
        <v>225</v>
      </c>
      <c r="I68" s="107">
        <v>230</v>
      </c>
    </row>
    <row r="69" spans="1:9" x14ac:dyDescent="0.2">
      <c r="A69" s="35" t="s">
        <v>59</v>
      </c>
      <c r="B69" s="102">
        <v>21</v>
      </c>
      <c r="C69" s="103">
        <v>24</v>
      </c>
      <c r="D69" s="104">
        <v>24</v>
      </c>
      <c r="E69" s="108">
        <v>24</v>
      </c>
      <c r="F69" s="109">
        <v>25</v>
      </c>
      <c r="G69" s="109">
        <v>25</v>
      </c>
      <c r="H69" s="109">
        <v>25</v>
      </c>
      <c r="I69" s="110">
        <v>25</v>
      </c>
    </row>
    <row r="70" spans="1:9" x14ac:dyDescent="0.2">
      <c r="A70" s="35" t="s">
        <v>60</v>
      </c>
      <c r="B70" s="102">
        <v>5</v>
      </c>
      <c r="C70" s="103">
        <v>5</v>
      </c>
      <c r="D70" s="104">
        <v>5</v>
      </c>
      <c r="E70" s="108">
        <v>5</v>
      </c>
      <c r="F70" s="109">
        <v>5</v>
      </c>
      <c r="G70" s="109">
        <v>5</v>
      </c>
      <c r="H70" s="109">
        <v>5</v>
      </c>
      <c r="I70" s="110">
        <v>5</v>
      </c>
    </row>
    <row r="71" spans="1:9" ht="12.75" thickBot="1" x14ac:dyDescent="0.25">
      <c r="A71" s="35" t="s">
        <v>61</v>
      </c>
      <c r="B71" s="111">
        <v>3</v>
      </c>
      <c r="C71" s="112">
        <v>4</v>
      </c>
      <c r="D71" s="113">
        <v>4</v>
      </c>
      <c r="E71" s="114">
        <v>4</v>
      </c>
      <c r="F71" s="115">
        <v>4</v>
      </c>
      <c r="G71" s="115">
        <v>4</v>
      </c>
      <c r="H71" s="115">
        <v>4</v>
      </c>
      <c r="I71" s="116">
        <v>4</v>
      </c>
    </row>
    <row r="72" spans="1:9" ht="6" customHeight="1" x14ac:dyDescent="0.2">
      <c r="A72" s="17"/>
      <c r="B72" s="117"/>
      <c r="C72" s="117"/>
      <c r="D72" s="117"/>
      <c r="E72" s="118"/>
      <c r="F72" s="118"/>
      <c r="G72" s="118"/>
      <c r="H72" s="118"/>
      <c r="I72" s="118"/>
    </row>
    <row r="73" spans="1:9" ht="12.75" thickBot="1" x14ac:dyDescent="0.25">
      <c r="A73" s="86" t="s">
        <v>62</v>
      </c>
      <c r="B73" s="117"/>
      <c r="C73" s="117"/>
      <c r="D73" s="117"/>
      <c r="E73" s="118"/>
      <c r="F73" s="118"/>
      <c r="G73" s="118"/>
      <c r="H73" s="118"/>
      <c r="I73" s="118"/>
    </row>
    <row r="74" spans="1:9" x14ac:dyDescent="0.2">
      <c r="A74" s="17" t="s">
        <v>63</v>
      </c>
      <c r="B74" s="119">
        <v>0</v>
      </c>
      <c r="C74" s="120">
        <v>0</v>
      </c>
      <c r="D74" s="121">
        <v>0</v>
      </c>
      <c r="E74" s="122">
        <v>0</v>
      </c>
      <c r="F74" s="123">
        <v>0</v>
      </c>
      <c r="G74" s="123">
        <v>0</v>
      </c>
      <c r="H74" s="123">
        <v>0</v>
      </c>
      <c r="I74" s="124">
        <v>0</v>
      </c>
    </row>
    <row r="75" spans="1:9" x14ac:dyDescent="0.2">
      <c r="A75" s="17" t="s">
        <v>64</v>
      </c>
      <c r="B75" s="125">
        <v>57464.62</v>
      </c>
      <c r="C75" s="126">
        <v>78690.340000000011</v>
      </c>
      <c r="D75" s="127">
        <v>63192.049999999996</v>
      </c>
      <c r="E75" s="128">
        <v>63192.05</v>
      </c>
      <c r="F75" s="129">
        <v>64455.891000000011</v>
      </c>
      <c r="G75" s="129">
        <v>65719.732000000033</v>
      </c>
      <c r="H75" s="129">
        <v>66983.573000000033</v>
      </c>
      <c r="I75" s="130">
        <v>68247.414000000033</v>
      </c>
    </row>
    <row r="76" spans="1:9" x14ac:dyDescent="0.2">
      <c r="A76" s="17" t="s">
        <v>65</v>
      </c>
      <c r="B76" s="125">
        <v>60051.119999999988</v>
      </c>
      <c r="C76" s="126">
        <v>118160.70999999999</v>
      </c>
      <c r="D76" s="127">
        <v>73260.320000000007</v>
      </c>
      <c r="E76" s="128">
        <v>73260.320000000007</v>
      </c>
      <c r="F76" s="129">
        <v>74725.526400000002</v>
      </c>
      <c r="G76" s="129">
        <v>76190.732800000027</v>
      </c>
      <c r="H76" s="129">
        <v>77655.939200000023</v>
      </c>
      <c r="I76" s="130">
        <v>79121.145600000033</v>
      </c>
    </row>
    <row r="77" spans="1:9" x14ac:dyDescent="0.2">
      <c r="A77" s="17" t="s">
        <v>66</v>
      </c>
      <c r="B77" s="125">
        <v>15704.04</v>
      </c>
      <c r="C77" s="126">
        <v>14128.919999999998</v>
      </c>
      <c r="D77" s="127">
        <v>22141.49</v>
      </c>
      <c r="E77" s="128">
        <v>22141.490000000005</v>
      </c>
      <c r="F77" s="129">
        <v>22584.319800000008</v>
      </c>
      <c r="G77" s="129">
        <v>23027.149600000019</v>
      </c>
      <c r="H77" s="129">
        <v>23469.979400000018</v>
      </c>
      <c r="I77" s="130">
        <v>23912.809200000018</v>
      </c>
    </row>
    <row r="78" spans="1:9" x14ac:dyDescent="0.2">
      <c r="A78" s="17" t="s">
        <v>67</v>
      </c>
      <c r="B78" s="125">
        <v>0</v>
      </c>
      <c r="C78" s="126">
        <v>0</v>
      </c>
      <c r="D78" s="127">
        <v>0</v>
      </c>
      <c r="E78" s="128">
        <v>0</v>
      </c>
      <c r="F78" s="129">
        <v>0</v>
      </c>
      <c r="G78" s="129">
        <v>0</v>
      </c>
      <c r="H78" s="129">
        <v>0</v>
      </c>
      <c r="I78" s="130">
        <v>0</v>
      </c>
    </row>
    <row r="79" spans="1:9" x14ac:dyDescent="0.2">
      <c r="A79" s="17" t="s">
        <v>68</v>
      </c>
      <c r="B79" s="125">
        <v>56007.470000000016</v>
      </c>
      <c r="C79" s="126">
        <v>59891.06</v>
      </c>
      <c r="D79" s="127">
        <v>68373.759999999995</v>
      </c>
      <c r="E79" s="128">
        <v>68373.759999999995</v>
      </c>
      <c r="F79" s="129">
        <v>69741.235199999996</v>
      </c>
      <c r="G79" s="129">
        <v>71108.710399999996</v>
      </c>
      <c r="H79" s="129">
        <v>72476.185599999997</v>
      </c>
      <c r="I79" s="130">
        <v>73843.660799999998</v>
      </c>
    </row>
    <row r="80" spans="1:9" x14ac:dyDescent="0.2">
      <c r="A80" s="17" t="s">
        <v>69</v>
      </c>
      <c r="B80" s="125">
        <v>73165.210000000006</v>
      </c>
      <c r="C80" s="126">
        <v>82641.62000000001</v>
      </c>
      <c r="D80" s="127">
        <v>69418.670000000013</v>
      </c>
      <c r="E80" s="128">
        <v>69418.67</v>
      </c>
      <c r="F80" s="129">
        <v>70807.043399999995</v>
      </c>
      <c r="G80" s="129">
        <v>72195.416800000006</v>
      </c>
      <c r="H80" s="129">
        <v>73583.790200000003</v>
      </c>
      <c r="I80" s="130">
        <v>74972.1636</v>
      </c>
    </row>
    <row r="81" spans="1:11" x14ac:dyDescent="0.2">
      <c r="A81" s="17" t="s">
        <v>70</v>
      </c>
      <c r="B81" s="125">
        <v>0</v>
      </c>
      <c r="C81" s="126">
        <v>0</v>
      </c>
      <c r="D81" s="127">
        <v>0</v>
      </c>
      <c r="E81" s="128">
        <v>0</v>
      </c>
      <c r="F81" s="129">
        <v>0</v>
      </c>
      <c r="G81" s="129"/>
      <c r="H81" s="129">
        <v>0</v>
      </c>
      <c r="I81" s="130">
        <v>0</v>
      </c>
    </row>
    <row r="82" spans="1:11" x14ac:dyDescent="0.2">
      <c r="A82" s="17" t="s">
        <v>71</v>
      </c>
      <c r="B82" s="125">
        <v>0</v>
      </c>
      <c r="C82" s="126">
        <v>0</v>
      </c>
      <c r="D82" s="127">
        <v>527.33000000000004</v>
      </c>
      <c r="E82" s="128">
        <v>527.33000000000004</v>
      </c>
      <c r="F82" s="129">
        <v>537.87660000000005</v>
      </c>
      <c r="G82" s="129">
        <v>548.42320000000007</v>
      </c>
      <c r="H82" s="129">
        <v>558.96980000000008</v>
      </c>
      <c r="I82" s="130">
        <v>569.51640000000009</v>
      </c>
    </row>
    <row r="83" spans="1:11" x14ac:dyDescent="0.2">
      <c r="A83" s="17" t="s">
        <v>72</v>
      </c>
      <c r="B83" s="125">
        <v>31254.020000000004</v>
      </c>
      <c r="C83" s="126">
        <v>40033.17</v>
      </c>
      <c r="D83" s="127">
        <v>38722</v>
      </c>
      <c r="E83" s="128">
        <v>38722</v>
      </c>
      <c r="F83" s="129">
        <v>39496.44</v>
      </c>
      <c r="G83" s="129">
        <v>40270.880000000005</v>
      </c>
      <c r="H83" s="129">
        <v>41045.32</v>
      </c>
      <c r="I83" s="130">
        <v>41819.760000000002</v>
      </c>
    </row>
    <row r="84" spans="1:11" x14ac:dyDescent="0.2">
      <c r="A84" s="17" t="s">
        <v>73</v>
      </c>
      <c r="B84" s="125">
        <v>31311.46</v>
      </c>
      <c r="C84" s="126">
        <v>55859.7</v>
      </c>
      <c r="D84" s="127">
        <v>42547.15</v>
      </c>
      <c r="E84" s="128">
        <v>42547.15</v>
      </c>
      <c r="F84" s="129">
        <v>43398.093000000001</v>
      </c>
      <c r="G84" s="129">
        <v>44249.036</v>
      </c>
      <c r="H84" s="129">
        <v>45099.979000000007</v>
      </c>
      <c r="I84" s="130">
        <v>45950.922000000006</v>
      </c>
    </row>
    <row r="85" spans="1:11" x14ac:dyDescent="0.2">
      <c r="A85" s="17" t="s">
        <v>74</v>
      </c>
      <c r="B85" s="125">
        <v>119494.65</v>
      </c>
      <c r="C85" s="126">
        <v>89123.49</v>
      </c>
      <c r="D85" s="127">
        <v>220296.72</v>
      </c>
      <c r="E85" s="128">
        <v>220296.71999999997</v>
      </c>
      <c r="F85" s="129">
        <v>224702.65439999994</v>
      </c>
      <c r="G85" s="129">
        <v>229108.58879999991</v>
      </c>
      <c r="H85" s="129">
        <v>233514.52319999991</v>
      </c>
      <c r="I85" s="130">
        <v>237920.45759999994</v>
      </c>
    </row>
    <row r="86" spans="1:11" x14ac:dyDescent="0.2">
      <c r="A86" s="17" t="s">
        <v>75</v>
      </c>
      <c r="B86" s="125">
        <v>0</v>
      </c>
      <c r="C86" s="126">
        <v>0</v>
      </c>
      <c r="D86" s="127">
        <f>+C86*1</f>
        <v>0</v>
      </c>
      <c r="E86" s="128">
        <f>+D86*1</f>
        <v>0</v>
      </c>
      <c r="F86" s="129">
        <f t="shared" ref="F86:H87" si="4">+E86*1.02</f>
        <v>0</v>
      </c>
      <c r="G86" s="129">
        <f t="shared" si="4"/>
        <v>0</v>
      </c>
      <c r="H86" s="129"/>
      <c r="I86" s="130">
        <f t="shared" ref="I86:I89" si="5">+H86*1.02</f>
        <v>0</v>
      </c>
    </row>
    <row r="87" spans="1:11" x14ac:dyDescent="0.2">
      <c r="A87" s="17" t="s">
        <v>76</v>
      </c>
      <c r="B87" s="125">
        <v>0</v>
      </c>
      <c r="C87" s="126">
        <v>0</v>
      </c>
      <c r="D87" s="127">
        <f>+C87*1</f>
        <v>0</v>
      </c>
      <c r="E87" s="128">
        <f>+D87*1</f>
        <v>0</v>
      </c>
      <c r="F87" s="129">
        <f t="shared" si="4"/>
        <v>0</v>
      </c>
      <c r="G87" s="129">
        <f t="shared" si="4"/>
        <v>0</v>
      </c>
      <c r="H87" s="129">
        <f t="shared" si="4"/>
        <v>0</v>
      </c>
      <c r="I87" s="130">
        <f t="shared" si="5"/>
        <v>0</v>
      </c>
    </row>
    <row r="88" spans="1:11" x14ac:dyDescent="0.2">
      <c r="A88" s="17" t="s">
        <v>77</v>
      </c>
      <c r="B88" s="125">
        <v>92500.46</v>
      </c>
      <c r="C88" s="126">
        <v>166580.43999999997</v>
      </c>
      <c r="D88" s="127">
        <v>173407.13999999998</v>
      </c>
      <c r="E88" s="128">
        <v>173407.14</v>
      </c>
      <c r="F88" s="129">
        <v>171387.68280000001</v>
      </c>
      <c r="G88" s="129">
        <v>174748.22560000006</v>
      </c>
      <c r="H88" s="129">
        <v>178108.76840000006</v>
      </c>
      <c r="I88" s="130">
        <v>181469.31120000005</v>
      </c>
      <c r="K88" s="131" t="s">
        <v>10</v>
      </c>
    </row>
    <row r="89" spans="1:11" x14ac:dyDescent="0.2">
      <c r="A89" s="17" t="s">
        <v>78</v>
      </c>
      <c r="B89" s="125">
        <v>14357.7</v>
      </c>
      <c r="C89" s="126">
        <v>0</v>
      </c>
      <c r="D89" s="127">
        <f>+C89*1</f>
        <v>0</v>
      </c>
      <c r="E89" s="128">
        <f>+D89*1</f>
        <v>0</v>
      </c>
      <c r="F89" s="129">
        <f t="shared" ref="F89:H89" si="6">+E89*1.02</f>
        <v>0</v>
      </c>
      <c r="G89" s="129">
        <f t="shared" si="6"/>
        <v>0</v>
      </c>
      <c r="H89" s="129">
        <f t="shared" si="6"/>
        <v>0</v>
      </c>
      <c r="I89" s="130">
        <f t="shared" si="5"/>
        <v>0</v>
      </c>
    </row>
    <row r="90" spans="1:11" x14ac:dyDescent="0.2">
      <c r="A90" s="17" t="s">
        <v>79</v>
      </c>
      <c r="B90" s="125">
        <v>112202.5</v>
      </c>
      <c r="C90" s="126">
        <v>114046.55000000002</v>
      </c>
      <c r="D90" s="127">
        <v>103125</v>
      </c>
      <c r="E90" s="128">
        <v>103125</v>
      </c>
      <c r="F90" s="129">
        <v>105187.5</v>
      </c>
      <c r="G90" s="129">
        <v>107250</v>
      </c>
      <c r="H90" s="129">
        <v>109312.5</v>
      </c>
      <c r="I90" s="130">
        <v>111375.00000000001</v>
      </c>
    </row>
    <row r="91" spans="1:11" x14ac:dyDescent="0.2">
      <c r="A91" s="17" t="s">
        <v>80</v>
      </c>
      <c r="B91" s="125">
        <v>39508.5</v>
      </c>
      <c r="C91" s="126">
        <v>62986</v>
      </c>
      <c r="D91" s="127">
        <v>73063.320000000007</v>
      </c>
      <c r="E91" s="128">
        <v>76748.000000000015</v>
      </c>
      <c r="F91" s="129">
        <v>78282.959999999992</v>
      </c>
      <c r="G91" s="129">
        <v>79817.919999999969</v>
      </c>
      <c r="H91" s="129">
        <v>81352.879999999976</v>
      </c>
      <c r="I91" s="130">
        <v>82887.839999999967</v>
      </c>
    </row>
    <row r="92" spans="1:11" s="138" customFormat="1" ht="12.75" thickBot="1" x14ac:dyDescent="0.25">
      <c r="A92" s="17" t="s">
        <v>81</v>
      </c>
      <c r="B92" s="132">
        <f>SUM(B74:B91)</f>
        <v>703021.75</v>
      </c>
      <c r="C92" s="133">
        <f>SUM(C74:C91)</f>
        <v>882142</v>
      </c>
      <c r="D92" s="134">
        <f t="shared" ref="D92:I92" si="7">SUM(D74:D91)</f>
        <v>948074.95000000019</v>
      </c>
      <c r="E92" s="135">
        <f t="shared" si="7"/>
        <v>951759.63</v>
      </c>
      <c r="F92" s="136">
        <f t="shared" si="7"/>
        <v>965307.22259999998</v>
      </c>
      <c r="G92" s="136">
        <f t="shared" si="7"/>
        <v>984234.81520000007</v>
      </c>
      <c r="H92" s="136">
        <f t="shared" si="7"/>
        <v>1003162.4078</v>
      </c>
      <c r="I92" s="137">
        <f t="shared" si="7"/>
        <v>1022090.0004000001</v>
      </c>
    </row>
    <row r="93" spans="1:11" s="138" customFormat="1" ht="11.45" hidden="1" customHeight="1" x14ac:dyDescent="0.2">
      <c r="A93" s="139"/>
      <c r="B93" s="140"/>
      <c r="C93" s="140"/>
      <c r="D93" s="141"/>
      <c r="E93" s="141"/>
      <c r="F93" s="141"/>
      <c r="G93" s="142"/>
      <c r="H93" s="141"/>
      <c r="I93" s="141"/>
    </row>
    <row r="94" spans="1:11" s="138" customFormat="1" ht="9.9499999999999993" customHeight="1" x14ac:dyDescent="0.2">
      <c r="A94" s="143"/>
      <c r="B94" s="140"/>
      <c r="C94" s="140"/>
      <c r="D94" s="141"/>
      <c r="E94" s="144" t="s">
        <v>10</v>
      </c>
      <c r="F94" s="141"/>
      <c r="G94" s="141"/>
      <c r="H94" s="141"/>
      <c r="I94" s="141"/>
    </row>
    <row r="95" spans="1:11" ht="12.75" thickBot="1" x14ac:dyDescent="0.25">
      <c r="A95" s="86" t="s">
        <v>82</v>
      </c>
      <c r="B95" s="145"/>
      <c r="C95" s="145"/>
      <c r="H95" s="146"/>
      <c r="I95" s="146"/>
    </row>
    <row r="96" spans="1:11" x14ac:dyDescent="0.2">
      <c r="A96" s="17" t="s">
        <v>83</v>
      </c>
      <c r="B96" s="147">
        <v>134693.28</v>
      </c>
      <c r="C96" s="148">
        <v>74117.25</v>
      </c>
      <c r="D96" s="149">
        <v>67458.070000000007</v>
      </c>
      <c r="E96" s="150">
        <f>-(E40+E41)</f>
        <v>147431.10999999999</v>
      </c>
      <c r="F96" s="150">
        <f>-(F40+F41)</f>
        <v>145649.10999999999</v>
      </c>
      <c r="G96" s="150">
        <f>-(G40+G41)</f>
        <v>145055.10999999999</v>
      </c>
      <c r="H96" s="150">
        <f>-(H40+H41)</f>
        <v>145055.10999999999</v>
      </c>
      <c r="I96" s="151">
        <f>-(I40+I41)</f>
        <v>145055.10999999999</v>
      </c>
    </row>
    <row r="97" spans="1:10" x14ac:dyDescent="0.2">
      <c r="A97" s="17" t="s">
        <v>84</v>
      </c>
      <c r="B97" s="152">
        <v>2.4447195880893262</v>
      </c>
      <c r="C97" s="153">
        <v>2.0782349587983941</v>
      </c>
      <c r="D97" s="154">
        <v>2.4876510697682259</v>
      </c>
      <c r="E97" s="155">
        <f>IFERROR((E31+SUM(E34:E38))/E96,0)</f>
        <v>-0.68534237651741114</v>
      </c>
      <c r="F97" s="155">
        <f>IFERROR((F31+SUM(F34:F38))/F96,0)</f>
        <v>0.45193500921770524</v>
      </c>
      <c r="G97" s="155">
        <f>IFERROR((G31+SUM(G34:G38))/G96,0)</f>
        <v>0.8835269210522787</v>
      </c>
      <c r="H97" s="155">
        <f>IFERROR((H31+SUM(H34:H38))/H96,0)</f>
        <v>1.4046548071363989</v>
      </c>
      <c r="I97" s="156">
        <f>IFERROR((I31+SUM(I34:I38))/I96,0)</f>
        <v>1.4319648329631356</v>
      </c>
    </row>
    <row r="98" spans="1:10" x14ac:dyDescent="0.2">
      <c r="A98" s="17" t="s">
        <v>85</v>
      </c>
      <c r="B98" s="157">
        <v>-0.21739130434782605</v>
      </c>
      <c r="C98" s="158">
        <v>-7.7121212121212146E-2</v>
      </c>
      <c r="D98" s="159">
        <v>0</v>
      </c>
      <c r="E98" s="160">
        <f>IFERROR((E68/#REF!)-1,0)</f>
        <v>0</v>
      </c>
      <c r="F98" s="160">
        <f>IFERROR((F68/E68)-1,0)</f>
        <v>9.625668449197855E-2</v>
      </c>
      <c r="G98" s="160">
        <f>IFERROR((G68/F68)-1,0)</f>
        <v>4.8780487804878092E-2</v>
      </c>
      <c r="H98" s="160">
        <f>IFERROR((H68/F68)-1,0)</f>
        <v>9.7560975609756184E-2</v>
      </c>
      <c r="I98" s="161">
        <f>IFERROR((I68/G68)-1,0)</f>
        <v>6.9767441860465018E-2</v>
      </c>
    </row>
    <row r="99" spans="1:10" x14ac:dyDescent="0.2">
      <c r="A99" s="17" t="s">
        <v>86</v>
      </c>
      <c r="B99" s="157">
        <v>-0.77034240012340882</v>
      </c>
      <c r="C99" s="158">
        <v>-1</v>
      </c>
      <c r="D99" s="159">
        <v>0</v>
      </c>
      <c r="E99" s="160">
        <f>IFERROR((E24/#REF!)-1,0)</f>
        <v>0</v>
      </c>
      <c r="F99" s="160">
        <f>IFERROR((F24/E24)-1,0)</f>
        <v>-1</v>
      </c>
      <c r="G99" s="160">
        <f>IFERROR((G24/F24)-1,0)</f>
        <v>0</v>
      </c>
      <c r="H99" s="160">
        <f>IFERROR((H24/F24)-1,0)</f>
        <v>0</v>
      </c>
      <c r="I99" s="161">
        <f>IFERROR((I24/G24)-1,0)</f>
        <v>0</v>
      </c>
    </row>
    <row r="100" spans="1:10" x14ac:dyDescent="0.2">
      <c r="A100" s="17" t="s">
        <v>87</v>
      </c>
      <c r="B100" s="157">
        <v>-0.18842445711280287</v>
      </c>
      <c r="C100" s="158">
        <v>-4.8842454824492676E-2</v>
      </c>
      <c r="D100" s="159">
        <v>0</v>
      </c>
      <c r="E100" s="160">
        <f>IFERROR((E17/#REF!)-1,0)</f>
        <v>0</v>
      </c>
      <c r="F100" s="160">
        <f>IFERROR((F17/E17)-1,0)</f>
        <v>9.3945560989673327E-2</v>
      </c>
      <c r="G100" s="160">
        <f>IFERROR((G17/F17)-1,0)</f>
        <v>4.7956111499646292E-2</v>
      </c>
      <c r="H100" s="160">
        <f>IFERROR((H17/F17)-1,0)</f>
        <v>9.5912223003024044E-2</v>
      </c>
      <c r="I100" s="161">
        <f>IFERROR((I17/G17)-1,0)</f>
        <v>6.8377980693725249E-2</v>
      </c>
    </row>
    <row r="101" spans="1:10" x14ac:dyDescent="0.2">
      <c r="A101" s="17" t="s">
        <v>88</v>
      </c>
      <c r="B101" s="157">
        <v>-0.54009525303540062</v>
      </c>
      <c r="C101" s="158">
        <v>-0.30063306426370551</v>
      </c>
      <c r="D101" s="159">
        <v>0</v>
      </c>
      <c r="E101" s="160">
        <f>IFERROR((E44/#REF!)-1,0)</f>
        <v>0</v>
      </c>
      <c r="F101" s="160">
        <f>IFERROR((F44/E44)-1,0)</f>
        <v>6.4610920253482806E-3</v>
      </c>
      <c r="G101" s="160">
        <f>IFERROR((G44/F44)-1,0)</f>
        <v>2.1398714355154169E-3</v>
      </c>
      <c r="H101" s="160">
        <f>IFERROR((H44/F44)-1,0)</f>
        <v>2.1398714355154169E-3</v>
      </c>
      <c r="I101" s="161">
        <f>IFERROR((I44/G44)-1,0)</f>
        <v>0</v>
      </c>
    </row>
    <row r="102" spans="1:10" ht="12.75" thickBot="1" x14ac:dyDescent="0.25">
      <c r="A102" s="162" t="s">
        <v>89</v>
      </c>
      <c r="B102" s="163">
        <v>0.25347810451777308</v>
      </c>
      <c r="C102" s="164">
        <v>0.35287132440794483</v>
      </c>
      <c r="D102" s="165">
        <v>0.30173639859666052</v>
      </c>
      <c r="E102" s="166">
        <f>IFERROR(E51/(E28+SUM(E40:E41)/365),0)</f>
        <v>0.30259066075241153</v>
      </c>
      <c r="F102" s="166">
        <f>IFERROR(F51/(F28+SUM(F40:F41)/365),0)</f>
        <v>0.21446922002665236</v>
      </c>
      <c r="G102" s="166">
        <f>IFERROR(G51/(G28+SUM(G40:G41)/365),0)</f>
        <v>0.18417106976156619</v>
      </c>
      <c r="H102" s="166">
        <f>IFERROR(H51/(H28+SUM(H40:H41)/365),0)</f>
        <v>0.17572933262187077</v>
      </c>
      <c r="I102" s="167">
        <f>IFERROR(I51/(I28+SUM(I40:I41)/365),0)</f>
        <v>0.19072832506403467</v>
      </c>
    </row>
    <row r="103" spans="1:10" ht="12.75" thickBot="1" x14ac:dyDescent="0.25">
      <c r="A103" s="162"/>
      <c r="B103" s="168"/>
      <c r="C103" s="168"/>
      <c r="D103" s="168"/>
      <c r="E103" s="169"/>
      <c r="F103" s="169"/>
      <c r="G103" s="169"/>
      <c r="H103" s="169"/>
      <c r="I103" s="169"/>
    </row>
    <row r="104" spans="1:10" ht="12.75" thickBot="1" x14ac:dyDescent="0.25">
      <c r="A104" s="170" t="s">
        <v>90</v>
      </c>
      <c r="B104" s="171">
        <v>14623.012094346852</v>
      </c>
      <c r="C104" s="171">
        <v>14623.012094346852</v>
      </c>
      <c r="D104" s="171">
        <v>21329.418421636001</v>
      </c>
      <c r="E104" s="171">
        <f t="shared" ref="E104:I104" si="8">+(E28-E41)/E68</f>
        <v>16239.775360855612</v>
      </c>
      <c r="F104" s="171">
        <f t="shared" si="8"/>
        <v>15088.572439656584</v>
      </c>
      <c r="G104" s="171">
        <f t="shared" si="8"/>
        <v>14672.654687296746</v>
      </c>
      <c r="H104" s="171">
        <f t="shared" si="8"/>
        <v>14239.59140190578</v>
      </c>
      <c r="I104" s="172">
        <f t="shared" si="8"/>
        <v>14173.145317732176</v>
      </c>
    </row>
    <row r="105" spans="1:10" ht="5.25" customHeight="1" x14ac:dyDescent="0.2">
      <c r="G105" s="146"/>
      <c r="H105" s="146"/>
      <c r="I105" s="146"/>
    </row>
    <row r="106" spans="1:10" x14ac:dyDescent="0.2">
      <c r="A106" s="173" t="s">
        <v>91</v>
      </c>
      <c r="G106" s="146"/>
      <c r="H106" s="146"/>
      <c r="I106" s="146"/>
    </row>
    <row r="107" spans="1:10" ht="102.75" customHeight="1" x14ac:dyDescent="0.2">
      <c r="A107" s="205" t="s">
        <v>92</v>
      </c>
      <c r="B107" s="205"/>
      <c r="C107" s="205"/>
      <c r="D107" s="205"/>
      <c r="E107" s="205"/>
      <c r="F107" s="205"/>
      <c r="G107" s="205"/>
      <c r="H107" s="205"/>
      <c r="I107" s="205"/>
    </row>
    <row r="108" spans="1:10" ht="6.75" customHeight="1" thickBot="1" x14ac:dyDescent="0.25">
      <c r="A108" s="7"/>
      <c r="F108" s="174"/>
      <c r="G108" s="174"/>
      <c r="H108" s="174"/>
      <c r="I108" s="174"/>
    </row>
    <row r="109" spans="1:10" ht="12.75" customHeight="1" x14ac:dyDescent="0.2">
      <c r="B109" s="206" t="s">
        <v>93</v>
      </c>
      <c r="C109" s="207"/>
      <c r="D109" s="207"/>
      <c r="E109" s="207"/>
      <c r="F109" s="207"/>
      <c r="G109" s="208"/>
      <c r="H109" s="174"/>
      <c r="I109" s="174"/>
    </row>
    <row r="110" spans="1:10" ht="12" customHeight="1" thickBot="1" x14ac:dyDescent="0.25">
      <c r="B110" s="209"/>
      <c r="C110" s="210"/>
      <c r="D110" s="210"/>
      <c r="E110" s="210"/>
      <c r="F110" s="210"/>
      <c r="G110" s="211"/>
      <c r="H110" s="175"/>
      <c r="I110" s="175"/>
    </row>
    <row r="111" spans="1:10" ht="27.95" customHeight="1" x14ac:dyDescent="0.2">
      <c r="B111" s="176" t="s">
        <v>94</v>
      </c>
      <c r="C111" s="177" t="s">
        <v>95</v>
      </c>
      <c r="D111" s="177" t="s">
        <v>96</v>
      </c>
      <c r="E111" s="178" t="s">
        <v>97</v>
      </c>
      <c r="F111" s="178" t="s">
        <v>98</v>
      </c>
      <c r="G111" s="179" t="s">
        <v>99</v>
      </c>
      <c r="H111" s="180"/>
      <c r="I111" s="181"/>
      <c r="J111" s="181"/>
    </row>
    <row r="112" spans="1:10" ht="15" customHeight="1" x14ac:dyDescent="0.2">
      <c r="B112" s="182" t="s">
        <v>100</v>
      </c>
      <c r="C112" s="183">
        <v>0</v>
      </c>
      <c r="D112" s="183">
        <v>0</v>
      </c>
      <c r="E112" s="183">
        <v>0</v>
      </c>
      <c r="F112" s="183">
        <v>0</v>
      </c>
      <c r="G112" s="184"/>
      <c r="H112" s="180"/>
      <c r="I112" s="181"/>
      <c r="J112" s="181"/>
    </row>
    <row r="113" spans="1:10" ht="12" customHeight="1" x14ac:dyDescent="0.2">
      <c r="B113" s="185" t="s">
        <v>101</v>
      </c>
      <c r="C113" s="186">
        <v>0</v>
      </c>
      <c r="D113" s="186">
        <v>0</v>
      </c>
      <c r="E113" s="186">
        <v>0</v>
      </c>
      <c r="F113" s="186">
        <v>0</v>
      </c>
      <c r="G113" s="187" t="s">
        <v>10</v>
      </c>
      <c r="H113" s="196"/>
      <c r="I113" s="197"/>
      <c r="J113" s="197"/>
    </row>
    <row r="114" spans="1:10" ht="12" customHeight="1" x14ac:dyDescent="0.2">
      <c r="B114" s="182" t="s">
        <v>102</v>
      </c>
      <c r="C114" s="183">
        <v>0</v>
      </c>
      <c r="D114" s="183">
        <v>0</v>
      </c>
      <c r="E114" s="183">
        <v>0</v>
      </c>
      <c r="F114" s="183">
        <v>0</v>
      </c>
      <c r="G114" s="184"/>
      <c r="H114" s="196"/>
      <c r="I114" s="197"/>
      <c r="J114" s="197"/>
    </row>
    <row r="115" spans="1:10" ht="12" customHeight="1" x14ac:dyDescent="0.2">
      <c r="B115" s="185" t="s">
        <v>103</v>
      </c>
      <c r="C115" s="186">
        <v>0</v>
      </c>
      <c r="D115" s="186">
        <v>0</v>
      </c>
      <c r="E115" s="186">
        <v>0</v>
      </c>
      <c r="F115" s="186">
        <v>0</v>
      </c>
      <c r="G115" s="187"/>
      <c r="H115" s="196"/>
      <c r="I115" s="197"/>
      <c r="J115" s="197"/>
    </row>
    <row r="116" spans="1:10" ht="12" customHeight="1" x14ac:dyDescent="0.2">
      <c r="B116" s="182" t="s">
        <v>104</v>
      </c>
      <c r="C116" s="183">
        <v>1123393</v>
      </c>
      <c r="D116" s="183">
        <f>+E40+F40+G40+H40+I40</f>
        <v>-467451</v>
      </c>
      <c r="E116" s="183">
        <f>-E41-F41-G41-H41-I41-60000</f>
        <v>200794.55</v>
      </c>
      <c r="F116" s="183">
        <f>+C116+D116</f>
        <v>655942</v>
      </c>
      <c r="G116" s="184" t="s">
        <v>105</v>
      </c>
      <c r="H116" s="196"/>
      <c r="I116" s="197"/>
      <c r="J116" s="197"/>
    </row>
    <row r="117" spans="1:10" ht="12" customHeight="1" x14ac:dyDescent="0.2">
      <c r="B117" s="185" t="s">
        <v>106</v>
      </c>
      <c r="C117" s="186">
        <v>0</v>
      </c>
      <c r="D117" s="186">
        <v>0</v>
      </c>
      <c r="E117" s="186">
        <v>0</v>
      </c>
      <c r="F117" s="186">
        <v>0</v>
      </c>
      <c r="G117" s="187" t="s">
        <v>10</v>
      </c>
      <c r="H117" s="196"/>
      <c r="I117" s="197"/>
      <c r="J117" s="197"/>
    </row>
    <row r="118" spans="1:10" ht="30.75" customHeight="1" thickBot="1" x14ac:dyDescent="0.25">
      <c r="B118" s="188" t="s">
        <v>107</v>
      </c>
      <c r="C118" s="189">
        <v>0</v>
      </c>
      <c r="D118" s="189">
        <v>0</v>
      </c>
      <c r="E118" s="189">
        <v>0</v>
      </c>
      <c r="F118" s="189">
        <v>0</v>
      </c>
      <c r="G118" s="190"/>
      <c r="H118" s="146"/>
      <c r="I118" s="146"/>
      <c r="J118" s="146"/>
    </row>
    <row r="119" spans="1:10" ht="6.75" customHeight="1" thickBot="1" x14ac:dyDescent="0.25">
      <c r="B119" s="191"/>
      <c r="C119" s="192"/>
      <c r="D119" s="192"/>
      <c r="E119" s="192"/>
      <c r="F119" s="192"/>
      <c r="G119" s="193"/>
      <c r="H119" s="146"/>
      <c r="I119" s="146"/>
      <c r="J119" s="146"/>
    </row>
    <row r="120" spans="1:10" ht="15.75" thickBot="1" x14ac:dyDescent="0.25">
      <c r="B120" s="194" t="s">
        <v>81</v>
      </c>
      <c r="C120" s="195">
        <f>SUM(C112:C118)</f>
        <v>1123393</v>
      </c>
      <c r="D120" s="195">
        <f>SUM(D112:D118)</f>
        <v>-467451</v>
      </c>
      <c r="E120" s="195">
        <v>0</v>
      </c>
      <c r="F120" s="195">
        <f>SUM(F112:F118)</f>
        <v>655942</v>
      </c>
      <c r="G120" s="193"/>
      <c r="H120" s="146"/>
      <c r="I120" s="146"/>
      <c r="J120" s="146"/>
    </row>
    <row r="121" spans="1:10" x14ac:dyDescent="0.2">
      <c r="A121" s="7"/>
      <c r="D121" s="146"/>
      <c r="E121" s="146"/>
      <c r="F121" s="146"/>
      <c r="G121" s="146"/>
      <c r="H121" s="146"/>
      <c r="I121" s="146"/>
    </row>
    <row r="122" spans="1:10" x14ac:dyDescent="0.2">
      <c r="D122" s="146"/>
      <c r="E122" s="146"/>
      <c r="F122" s="146"/>
      <c r="G122" s="146"/>
      <c r="H122" s="146"/>
      <c r="I122" s="146"/>
    </row>
    <row r="123" spans="1:10" x14ac:dyDescent="0.2">
      <c r="D123" s="146"/>
      <c r="E123" s="146"/>
      <c r="F123" s="146"/>
      <c r="G123" s="146"/>
      <c r="H123" s="146"/>
      <c r="I123" s="146"/>
    </row>
    <row r="124" spans="1:10" x14ac:dyDescent="0.2">
      <c r="D124" s="146"/>
      <c r="E124" s="146"/>
      <c r="F124" s="146"/>
      <c r="G124" s="146"/>
      <c r="H124" s="146"/>
      <c r="I124" s="146"/>
    </row>
    <row r="125" spans="1:10" x14ac:dyDescent="0.2">
      <c r="D125" s="146"/>
      <c r="E125" s="146"/>
      <c r="F125" s="146"/>
      <c r="G125" s="146"/>
      <c r="H125" s="146"/>
      <c r="I125" s="146"/>
    </row>
    <row r="126" spans="1:10" x14ac:dyDescent="0.2">
      <c r="D126" s="146"/>
      <c r="E126" s="146"/>
      <c r="F126" s="146"/>
      <c r="G126" s="146"/>
      <c r="H126" s="146"/>
      <c r="I126" s="146"/>
    </row>
    <row r="127" spans="1:10" x14ac:dyDescent="0.2">
      <c r="D127" s="146"/>
      <c r="E127" s="146"/>
      <c r="F127" s="146"/>
      <c r="G127" s="146"/>
      <c r="H127" s="146"/>
      <c r="I127" s="146"/>
    </row>
    <row r="128" spans="1:10" x14ac:dyDescent="0.2">
      <c r="D128" s="146"/>
      <c r="E128" s="146"/>
      <c r="F128" s="146"/>
      <c r="G128" s="146"/>
      <c r="H128" s="146"/>
      <c r="I128" s="146"/>
    </row>
    <row r="129" spans="4:9" x14ac:dyDescent="0.2">
      <c r="D129" s="146"/>
      <c r="E129" s="146"/>
      <c r="F129" s="146"/>
      <c r="G129" s="146"/>
      <c r="H129" s="146"/>
      <c r="I129" s="146"/>
    </row>
    <row r="130" spans="4:9" x14ac:dyDescent="0.2">
      <c r="D130" s="146"/>
      <c r="E130" s="146"/>
      <c r="F130" s="146"/>
      <c r="G130" s="146"/>
      <c r="H130" s="146"/>
      <c r="I130" s="146"/>
    </row>
    <row r="131" spans="4:9" x14ac:dyDescent="0.2">
      <c r="D131" s="146"/>
      <c r="E131" s="146"/>
      <c r="F131" s="146"/>
      <c r="G131" s="146"/>
      <c r="H131" s="146"/>
      <c r="I131" s="146"/>
    </row>
    <row r="132" spans="4:9" x14ac:dyDescent="0.2">
      <c r="D132" s="146"/>
      <c r="E132" s="146"/>
      <c r="F132" s="146"/>
      <c r="G132" s="146"/>
      <c r="H132" s="146"/>
      <c r="I132" s="146"/>
    </row>
    <row r="133" spans="4:9" x14ac:dyDescent="0.2">
      <c r="D133" s="146"/>
      <c r="E133" s="146"/>
      <c r="F133" s="146"/>
      <c r="G133" s="146"/>
      <c r="H133" s="146"/>
      <c r="I133" s="146"/>
    </row>
    <row r="134" spans="4:9" x14ac:dyDescent="0.2">
      <c r="D134" s="146"/>
      <c r="E134" s="146"/>
      <c r="F134" s="146"/>
      <c r="G134" s="146"/>
      <c r="H134" s="146"/>
      <c r="I134" s="146"/>
    </row>
    <row r="135" spans="4:9" x14ac:dyDescent="0.2">
      <c r="D135" s="146"/>
      <c r="E135" s="146"/>
      <c r="F135" s="146"/>
      <c r="G135" s="146"/>
      <c r="H135" s="146"/>
      <c r="I135" s="146"/>
    </row>
    <row r="136" spans="4:9" x14ac:dyDescent="0.2">
      <c r="D136" s="146"/>
      <c r="E136" s="146"/>
      <c r="F136" s="146"/>
      <c r="G136" s="146"/>
      <c r="H136" s="146"/>
      <c r="I136" s="146"/>
    </row>
    <row r="137" spans="4:9" x14ac:dyDescent="0.2">
      <c r="D137" s="146"/>
      <c r="E137" s="146"/>
      <c r="F137" s="146"/>
      <c r="G137" s="146"/>
      <c r="H137" s="146"/>
      <c r="I137" s="146"/>
    </row>
    <row r="138" spans="4:9" x14ac:dyDescent="0.2">
      <c r="D138" s="146"/>
      <c r="E138" s="146"/>
      <c r="F138" s="146"/>
      <c r="G138" s="146"/>
      <c r="H138" s="146"/>
      <c r="I138" s="146"/>
    </row>
    <row r="139" spans="4:9" x14ac:dyDescent="0.2">
      <c r="D139" s="146"/>
      <c r="E139" s="146"/>
      <c r="F139" s="146"/>
      <c r="G139" s="146"/>
      <c r="H139" s="146"/>
      <c r="I139" s="146"/>
    </row>
    <row r="140" spans="4:9" x14ac:dyDescent="0.2">
      <c r="D140" s="146"/>
      <c r="E140" s="146"/>
      <c r="F140" s="146"/>
      <c r="G140" s="146"/>
      <c r="H140" s="146"/>
      <c r="I140" s="146"/>
    </row>
    <row r="141" spans="4:9" x14ac:dyDescent="0.2">
      <c r="D141" s="146"/>
      <c r="E141" s="146"/>
      <c r="F141" s="146"/>
      <c r="G141" s="146"/>
      <c r="H141" s="146"/>
      <c r="I141" s="146"/>
    </row>
    <row r="142" spans="4:9" x14ac:dyDescent="0.2">
      <c r="D142" s="146"/>
      <c r="E142" s="146"/>
      <c r="F142" s="146"/>
      <c r="G142" s="146"/>
      <c r="H142" s="146"/>
      <c r="I142" s="146"/>
    </row>
    <row r="143" spans="4:9" x14ac:dyDescent="0.2">
      <c r="D143" s="146"/>
      <c r="E143" s="146"/>
      <c r="F143" s="146"/>
      <c r="G143" s="146"/>
      <c r="H143" s="146"/>
      <c r="I143" s="146"/>
    </row>
    <row r="144" spans="4:9" x14ac:dyDescent="0.2">
      <c r="D144" s="146"/>
      <c r="E144" s="146"/>
      <c r="F144" s="146"/>
      <c r="G144" s="146"/>
      <c r="H144" s="146"/>
      <c r="I144" s="146"/>
    </row>
    <row r="145" spans="4:9" x14ac:dyDescent="0.2">
      <c r="D145" s="146"/>
      <c r="E145" s="146"/>
      <c r="F145" s="146"/>
      <c r="G145" s="146"/>
      <c r="H145" s="146"/>
      <c r="I145" s="146"/>
    </row>
    <row r="146" spans="4:9" x14ac:dyDescent="0.2">
      <c r="D146" s="146"/>
      <c r="E146" s="146"/>
      <c r="F146" s="146"/>
      <c r="G146" s="146"/>
      <c r="H146" s="146"/>
      <c r="I146" s="146"/>
    </row>
    <row r="147" spans="4:9" x14ac:dyDescent="0.2">
      <c r="D147" s="146"/>
      <c r="E147" s="146"/>
      <c r="F147" s="146"/>
      <c r="G147" s="146"/>
      <c r="H147" s="146"/>
      <c r="I147" s="146"/>
    </row>
    <row r="148" spans="4:9" x14ac:dyDescent="0.2">
      <c r="D148" s="146"/>
      <c r="E148" s="146"/>
      <c r="F148" s="146"/>
      <c r="G148" s="146"/>
      <c r="H148" s="146"/>
      <c r="I148" s="146"/>
    </row>
    <row r="149" spans="4:9" x14ac:dyDescent="0.2">
      <c r="D149" s="146"/>
      <c r="E149" s="146"/>
      <c r="F149" s="146"/>
      <c r="G149" s="146"/>
      <c r="H149" s="146"/>
      <c r="I149" s="146"/>
    </row>
    <row r="150" spans="4:9" x14ac:dyDescent="0.2">
      <c r="D150" s="146"/>
      <c r="E150" s="146"/>
      <c r="F150" s="146"/>
      <c r="G150" s="146"/>
      <c r="H150" s="146"/>
      <c r="I150" s="146"/>
    </row>
    <row r="151" spans="4:9" x14ac:dyDescent="0.2">
      <c r="D151" s="146"/>
      <c r="E151" s="146"/>
      <c r="F151" s="146"/>
      <c r="G151" s="146"/>
      <c r="H151" s="146"/>
      <c r="I151" s="146"/>
    </row>
    <row r="152" spans="4:9" x14ac:dyDescent="0.2">
      <c r="D152" s="146"/>
      <c r="E152" s="146"/>
      <c r="F152" s="146"/>
      <c r="G152" s="146"/>
      <c r="H152" s="146"/>
      <c r="I152" s="146"/>
    </row>
    <row r="153" spans="4:9" x14ac:dyDescent="0.2">
      <c r="D153" s="146"/>
      <c r="E153" s="146"/>
      <c r="F153" s="146"/>
      <c r="G153" s="146"/>
      <c r="H153" s="146"/>
      <c r="I153" s="146"/>
    </row>
    <row r="154" spans="4:9" x14ac:dyDescent="0.2">
      <c r="D154" s="146"/>
      <c r="E154" s="146"/>
      <c r="F154" s="146"/>
      <c r="G154" s="146"/>
      <c r="H154" s="146"/>
      <c r="I154" s="146"/>
    </row>
    <row r="155" spans="4:9" x14ac:dyDescent="0.2">
      <c r="D155" s="146"/>
      <c r="E155" s="146"/>
      <c r="F155" s="146"/>
      <c r="G155" s="146"/>
      <c r="H155" s="146"/>
      <c r="I155" s="146"/>
    </row>
    <row r="156" spans="4:9" x14ac:dyDescent="0.2">
      <c r="D156" s="146"/>
      <c r="E156" s="146"/>
      <c r="F156" s="146"/>
      <c r="G156" s="146"/>
      <c r="H156" s="146"/>
      <c r="I156" s="146"/>
    </row>
    <row r="157" spans="4:9" x14ac:dyDescent="0.2">
      <c r="D157" s="146"/>
      <c r="E157" s="146"/>
      <c r="F157" s="146"/>
      <c r="G157" s="146"/>
      <c r="H157" s="146"/>
      <c r="I157" s="146"/>
    </row>
    <row r="158" spans="4:9" x14ac:dyDescent="0.2">
      <c r="D158" s="146"/>
      <c r="E158" s="146"/>
      <c r="F158" s="146"/>
      <c r="G158" s="146"/>
      <c r="H158" s="146"/>
      <c r="I158" s="146"/>
    </row>
    <row r="159" spans="4:9" x14ac:dyDescent="0.2">
      <c r="D159" s="146"/>
      <c r="E159" s="146"/>
      <c r="F159" s="146"/>
      <c r="G159" s="146"/>
      <c r="H159" s="146"/>
      <c r="I159" s="146"/>
    </row>
    <row r="160" spans="4:9" x14ac:dyDescent="0.2">
      <c r="D160" s="146"/>
      <c r="E160" s="146"/>
      <c r="F160" s="146"/>
      <c r="G160" s="146"/>
      <c r="H160" s="146"/>
      <c r="I160" s="146"/>
    </row>
    <row r="161" spans="4:9" x14ac:dyDescent="0.2">
      <c r="D161" s="146"/>
      <c r="E161" s="146"/>
      <c r="F161" s="146"/>
      <c r="G161" s="146"/>
      <c r="H161" s="146"/>
      <c r="I161" s="146"/>
    </row>
    <row r="162" spans="4:9" x14ac:dyDescent="0.2">
      <c r="D162" s="146"/>
      <c r="E162" s="146"/>
      <c r="F162" s="146"/>
      <c r="G162" s="146"/>
      <c r="H162" s="146"/>
      <c r="I162" s="146"/>
    </row>
    <row r="163" spans="4:9" x14ac:dyDescent="0.2">
      <c r="D163" s="146"/>
      <c r="E163" s="146"/>
      <c r="F163" s="146"/>
      <c r="G163" s="146"/>
      <c r="H163" s="146"/>
      <c r="I163" s="146"/>
    </row>
    <row r="164" spans="4:9" x14ac:dyDescent="0.2">
      <c r="D164" s="146"/>
      <c r="E164" s="146"/>
      <c r="F164" s="146"/>
      <c r="G164" s="146"/>
      <c r="H164" s="146"/>
      <c r="I164" s="146"/>
    </row>
    <row r="165" spans="4:9" x14ac:dyDescent="0.2">
      <c r="D165" s="146"/>
      <c r="E165" s="146"/>
      <c r="F165" s="146"/>
      <c r="G165" s="146"/>
      <c r="H165" s="146"/>
      <c r="I165" s="146"/>
    </row>
    <row r="166" spans="4:9" x14ac:dyDescent="0.2">
      <c r="D166" s="146"/>
      <c r="E166" s="146"/>
      <c r="F166" s="146"/>
      <c r="G166" s="146"/>
      <c r="H166" s="146"/>
      <c r="I166" s="146"/>
    </row>
    <row r="167" spans="4:9" x14ac:dyDescent="0.2">
      <c r="D167" s="146"/>
      <c r="E167" s="146"/>
      <c r="F167" s="146"/>
      <c r="G167" s="146"/>
      <c r="H167" s="146"/>
      <c r="I167" s="146"/>
    </row>
    <row r="168" spans="4:9" x14ac:dyDescent="0.2">
      <c r="D168" s="146"/>
      <c r="E168" s="146"/>
      <c r="F168" s="146"/>
      <c r="G168" s="146"/>
      <c r="H168" s="146"/>
      <c r="I168" s="146"/>
    </row>
    <row r="169" spans="4:9" x14ac:dyDescent="0.2">
      <c r="D169" s="146"/>
      <c r="E169" s="146"/>
      <c r="F169" s="146"/>
      <c r="G169" s="146"/>
      <c r="H169" s="146"/>
      <c r="I169" s="146"/>
    </row>
    <row r="170" spans="4:9" x14ac:dyDescent="0.2">
      <c r="D170" s="146"/>
      <c r="E170" s="146"/>
      <c r="F170" s="146"/>
      <c r="G170" s="146"/>
      <c r="H170" s="146"/>
      <c r="I170" s="146"/>
    </row>
    <row r="171" spans="4:9" x14ac:dyDescent="0.2">
      <c r="D171" s="146"/>
      <c r="E171" s="146"/>
      <c r="F171" s="146"/>
      <c r="G171" s="146"/>
      <c r="H171" s="146"/>
      <c r="I171" s="146"/>
    </row>
    <row r="172" spans="4:9" x14ac:dyDescent="0.2">
      <c r="D172" s="146"/>
      <c r="E172" s="146"/>
      <c r="F172" s="146"/>
      <c r="G172" s="146"/>
      <c r="H172" s="146"/>
      <c r="I172" s="146"/>
    </row>
    <row r="173" spans="4:9" x14ac:dyDescent="0.2">
      <c r="D173" s="146"/>
      <c r="E173" s="146"/>
      <c r="F173" s="146"/>
      <c r="G173" s="146"/>
      <c r="H173" s="146"/>
      <c r="I173" s="146"/>
    </row>
    <row r="174" spans="4:9" x14ac:dyDescent="0.2">
      <c r="D174" s="146"/>
      <c r="E174" s="146"/>
      <c r="F174" s="146"/>
      <c r="G174" s="146"/>
      <c r="H174" s="146"/>
      <c r="I174" s="146"/>
    </row>
    <row r="175" spans="4:9" x14ac:dyDescent="0.2">
      <c r="D175" s="146"/>
      <c r="E175" s="146"/>
      <c r="F175" s="146"/>
      <c r="G175" s="146"/>
      <c r="H175" s="146"/>
      <c r="I175" s="146"/>
    </row>
    <row r="176" spans="4:9" x14ac:dyDescent="0.2">
      <c r="D176" s="146"/>
      <c r="E176" s="146"/>
      <c r="F176" s="146"/>
      <c r="G176" s="146"/>
      <c r="H176" s="146"/>
      <c r="I176" s="146"/>
    </row>
    <row r="177" spans="4:9" x14ac:dyDescent="0.2">
      <c r="D177" s="146"/>
      <c r="E177" s="146"/>
      <c r="F177" s="146"/>
      <c r="G177" s="146"/>
      <c r="H177" s="146"/>
      <c r="I177" s="146"/>
    </row>
    <row r="178" spans="4:9" x14ac:dyDescent="0.2">
      <c r="D178" s="146"/>
      <c r="E178" s="146"/>
      <c r="F178" s="146"/>
      <c r="G178" s="146"/>
      <c r="H178" s="146"/>
      <c r="I178" s="146"/>
    </row>
    <row r="179" spans="4:9" x14ac:dyDescent="0.2">
      <c r="D179" s="146"/>
      <c r="E179" s="146"/>
      <c r="F179" s="146"/>
      <c r="G179" s="146"/>
      <c r="H179" s="146"/>
      <c r="I179" s="146"/>
    </row>
    <row r="180" spans="4:9" x14ac:dyDescent="0.2">
      <c r="D180" s="146"/>
      <c r="E180" s="146"/>
      <c r="F180" s="146"/>
      <c r="G180" s="146"/>
      <c r="H180" s="146"/>
      <c r="I180" s="146"/>
    </row>
    <row r="181" spans="4:9" x14ac:dyDescent="0.2">
      <c r="D181" s="146"/>
      <c r="E181" s="146"/>
      <c r="F181" s="146"/>
      <c r="G181" s="146"/>
      <c r="H181" s="146"/>
      <c r="I181" s="146"/>
    </row>
    <row r="182" spans="4:9" x14ac:dyDescent="0.2">
      <c r="D182" s="146"/>
      <c r="E182" s="146"/>
      <c r="F182" s="146"/>
      <c r="G182" s="146"/>
      <c r="H182" s="146"/>
      <c r="I182" s="146"/>
    </row>
    <row r="183" spans="4:9" x14ac:dyDescent="0.2">
      <c r="D183" s="146"/>
      <c r="E183" s="146"/>
      <c r="F183" s="146"/>
      <c r="G183" s="146"/>
      <c r="H183" s="146"/>
      <c r="I183" s="146"/>
    </row>
    <row r="184" spans="4:9" x14ac:dyDescent="0.2">
      <c r="D184" s="146"/>
      <c r="E184" s="146"/>
      <c r="F184" s="146"/>
      <c r="G184" s="146"/>
      <c r="H184" s="146"/>
      <c r="I184" s="146"/>
    </row>
    <row r="185" spans="4:9" x14ac:dyDescent="0.2">
      <c r="D185" s="146"/>
      <c r="E185" s="146"/>
      <c r="F185" s="146"/>
      <c r="G185" s="146"/>
      <c r="H185" s="146"/>
      <c r="I185" s="146"/>
    </row>
    <row r="186" spans="4:9" x14ac:dyDescent="0.2">
      <c r="D186" s="146"/>
      <c r="E186" s="146"/>
      <c r="F186" s="146"/>
      <c r="G186" s="146"/>
      <c r="H186" s="146"/>
      <c r="I186" s="146"/>
    </row>
    <row r="187" spans="4:9" x14ac:dyDescent="0.2">
      <c r="D187" s="146"/>
      <c r="E187" s="146"/>
      <c r="F187" s="146"/>
      <c r="G187" s="146"/>
      <c r="H187" s="146"/>
      <c r="I187" s="146"/>
    </row>
    <row r="188" spans="4:9" x14ac:dyDescent="0.2">
      <c r="D188" s="146"/>
      <c r="E188" s="146"/>
      <c r="F188" s="146"/>
      <c r="G188" s="146"/>
      <c r="H188" s="146"/>
      <c r="I188" s="146"/>
    </row>
    <row r="189" spans="4:9" x14ac:dyDescent="0.2">
      <c r="D189" s="146"/>
      <c r="E189" s="146"/>
      <c r="F189" s="146"/>
      <c r="G189" s="146"/>
      <c r="H189" s="146"/>
      <c r="I189" s="146"/>
    </row>
    <row r="190" spans="4:9" x14ac:dyDescent="0.2">
      <c r="D190" s="146"/>
      <c r="E190" s="146"/>
      <c r="F190" s="146"/>
      <c r="G190" s="146"/>
      <c r="H190" s="146"/>
      <c r="I190" s="146"/>
    </row>
    <row r="191" spans="4:9" x14ac:dyDescent="0.2">
      <c r="D191" s="146"/>
      <c r="E191" s="146"/>
      <c r="F191" s="146"/>
      <c r="G191" s="146"/>
      <c r="H191" s="146"/>
      <c r="I191" s="146"/>
    </row>
    <row r="192" spans="4:9" x14ac:dyDescent="0.2">
      <c r="D192" s="146"/>
      <c r="E192" s="146"/>
      <c r="F192" s="146"/>
      <c r="G192" s="146"/>
      <c r="H192" s="146"/>
      <c r="I192" s="146"/>
    </row>
    <row r="193" spans="4:9" x14ac:dyDescent="0.2">
      <c r="D193" s="146"/>
      <c r="E193" s="146"/>
      <c r="F193" s="146"/>
      <c r="G193" s="146"/>
      <c r="H193" s="146"/>
      <c r="I193" s="146"/>
    </row>
    <row r="194" spans="4:9" x14ac:dyDescent="0.2">
      <c r="D194" s="146"/>
      <c r="E194" s="146"/>
      <c r="F194" s="146"/>
      <c r="G194" s="146"/>
      <c r="H194" s="146"/>
      <c r="I194" s="146"/>
    </row>
    <row r="195" spans="4:9" x14ac:dyDescent="0.2">
      <c r="D195" s="146"/>
      <c r="E195" s="146"/>
      <c r="F195" s="146"/>
      <c r="G195" s="146"/>
      <c r="H195" s="146"/>
      <c r="I195" s="146"/>
    </row>
    <row r="196" spans="4:9" x14ac:dyDescent="0.2">
      <c r="D196" s="146"/>
      <c r="E196" s="146"/>
      <c r="F196" s="146"/>
      <c r="G196" s="146"/>
      <c r="H196" s="146"/>
      <c r="I196" s="146"/>
    </row>
    <row r="197" spans="4:9" x14ac:dyDescent="0.2">
      <c r="D197" s="146"/>
      <c r="E197" s="146"/>
      <c r="F197" s="146"/>
      <c r="G197" s="146"/>
      <c r="H197" s="146"/>
      <c r="I197" s="146"/>
    </row>
    <row r="198" spans="4:9" x14ac:dyDescent="0.2">
      <c r="D198" s="146"/>
      <c r="E198" s="146"/>
      <c r="F198" s="146"/>
      <c r="G198" s="146"/>
      <c r="H198" s="146"/>
      <c r="I198" s="146"/>
    </row>
    <row r="199" spans="4:9" x14ac:dyDescent="0.2">
      <c r="D199" s="146"/>
      <c r="E199" s="146"/>
      <c r="F199" s="146"/>
      <c r="G199" s="146"/>
      <c r="H199" s="146"/>
      <c r="I199" s="146"/>
    </row>
    <row r="200" spans="4:9" x14ac:dyDescent="0.2">
      <c r="D200" s="146"/>
      <c r="E200" s="146"/>
      <c r="F200" s="146"/>
      <c r="G200" s="146"/>
      <c r="H200" s="146"/>
      <c r="I200" s="146"/>
    </row>
    <row r="201" spans="4:9" x14ac:dyDescent="0.2">
      <c r="D201" s="146"/>
      <c r="E201" s="146"/>
      <c r="F201" s="146"/>
      <c r="G201" s="146"/>
      <c r="H201" s="146"/>
      <c r="I201" s="146"/>
    </row>
    <row r="202" spans="4:9" x14ac:dyDescent="0.2">
      <c r="D202" s="146"/>
      <c r="E202" s="146"/>
      <c r="F202" s="146"/>
      <c r="G202" s="146"/>
      <c r="H202" s="146"/>
      <c r="I202" s="146"/>
    </row>
    <row r="203" spans="4:9" x14ac:dyDescent="0.2">
      <c r="D203" s="146"/>
      <c r="E203" s="146"/>
      <c r="F203" s="146"/>
      <c r="G203" s="146"/>
      <c r="H203" s="146"/>
      <c r="I203" s="146"/>
    </row>
    <row r="204" spans="4:9" x14ac:dyDescent="0.2">
      <c r="D204" s="146"/>
      <c r="E204" s="146"/>
      <c r="F204" s="146"/>
      <c r="G204" s="146"/>
      <c r="H204" s="146"/>
      <c r="I204" s="146"/>
    </row>
    <row r="205" spans="4:9" x14ac:dyDescent="0.2">
      <c r="D205" s="146"/>
      <c r="E205" s="146"/>
      <c r="F205" s="146"/>
      <c r="G205" s="146"/>
      <c r="H205" s="146"/>
      <c r="I205" s="146"/>
    </row>
    <row r="206" spans="4:9" x14ac:dyDescent="0.2">
      <c r="D206" s="146"/>
      <c r="E206" s="146"/>
      <c r="F206" s="146"/>
      <c r="G206" s="146"/>
      <c r="H206" s="146"/>
      <c r="I206" s="146"/>
    </row>
    <row r="207" spans="4:9" x14ac:dyDescent="0.2">
      <c r="D207" s="146"/>
      <c r="E207" s="146"/>
      <c r="F207" s="146"/>
      <c r="G207" s="146"/>
      <c r="H207" s="146"/>
      <c r="I207" s="146"/>
    </row>
    <row r="208" spans="4:9" x14ac:dyDescent="0.2">
      <c r="D208" s="146"/>
      <c r="E208" s="146"/>
      <c r="F208" s="146"/>
      <c r="G208" s="146"/>
      <c r="H208" s="146"/>
      <c r="I208" s="146"/>
    </row>
    <row r="209" spans="4:9" x14ac:dyDescent="0.2">
      <c r="D209" s="146"/>
      <c r="E209" s="146"/>
      <c r="F209" s="146"/>
      <c r="G209" s="146"/>
      <c r="H209" s="146"/>
      <c r="I209" s="146"/>
    </row>
    <row r="210" spans="4:9" x14ac:dyDescent="0.2">
      <c r="D210" s="146"/>
      <c r="E210" s="146"/>
      <c r="F210" s="146"/>
      <c r="G210" s="146"/>
      <c r="H210" s="146"/>
      <c r="I210" s="146"/>
    </row>
    <row r="211" spans="4:9" x14ac:dyDescent="0.2">
      <c r="D211" s="146"/>
      <c r="E211" s="146"/>
      <c r="F211" s="146"/>
      <c r="G211" s="146"/>
      <c r="H211" s="146"/>
      <c r="I211" s="146"/>
    </row>
    <row r="212" spans="4:9" x14ac:dyDescent="0.2">
      <c r="D212" s="146"/>
      <c r="E212" s="146"/>
      <c r="F212" s="146"/>
      <c r="G212" s="146"/>
      <c r="H212" s="146"/>
      <c r="I212" s="146"/>
    </row>
    <row r="213" spans="4:9" x14ac:dyDescent="0.2">
      <c r="D213" s="146"/>
      <c r="E213" s="146"/>
      <c r="F213" s="146"/>
      <c r="G213" s="146"/>
      <c r="H213" s="146"/>
      <c r="I213" s="146"/>
    </row>
    <row r="214" spans="4:9" x14ac:dyDescent="0.2">
      <c r="D214" s="146"/>
      <c r="E214" s="146"/>
      <c r="F214" s="146"/>
      <c r="G214" s="146"/>
      <c r="H214" s="146"/>
      <c r="I214" s="146"/>
    </row>
    <row r="215" spans="4:9" x14ac:dyDescent="0.2">
      <c r="D215" s="146"/>
      <c r="E215" s="146"/>
      <c r="F215" s="146"/>
      <c r="G215" s="146"/>
      <c r="H215" s="146"/>
      <c r="I215" s="146"/>
    </row>
    <row r="216" spans="4:9" x14ac:dyDescent="0.2">
      <c r="D216" s="146"/>
      <c r="E216" s="146"/>
      <c r="F216" s="146"/>
      <c r="G216" s="146"/>
      <c r="H216" s="146"/>
      <c r="I216" s="146"/>
    </row>
    <row r="217" spans="4:9" x14ac:dyDescent="0.2">
      <c r="D217" s="146"/>
      <c r="E217" s="146"/>
      <c r="F217" s="146"/>
      <c r="G217" s="146"/>
      <c r="H217" s="146"/>
      <c r="I217" s="146"/>
    </row>
    <row r="218" spans="4:9" x14ac:dyDescent="0.2">
      <c r="D218" s="146"/>
      <c r="E218" s="146"/>
      <c r="F218" s="146"/>
      <c r="G218" s="146"/>
      <c r="H218" s="146"/>
      <c r="I218" s="146"/>
    </row>
    <row r="219" spans="4:9" x14ac:dyDescent="0.2">
      <c r="D219" s="146"/>
      <c r="E219" s="146"/>
      <c r="F219" s="146"/>
      <c r="G219" s="146"/>
      <c r="H219" s="146"/>
      <c r="I219" s="146"/>
    </row>
    <row r="220" spans="4:9" x14ac:dyDescent="0.2">
      <c r="D220" s="146"/>
      <c r="E220" s="146"/>
      <c r="F220" s="146"/>
      <c r="G220" s="146"/>
      <c r="H220" s="146"/>
      <c r="I220" s="146"/>
    </row>
    <row r="221" spans="4:9" x14ac:dyDescent="0.2">
      <c r="D221" s="146"/>
      <c r="E221" s="146"/>
      <c r="F221" s="146"/>
      <c r="G221" s="146"/>
      <c r="H221" s="146"/>
      <c r="I221" s="146"/>
    </row>
    <row r="222" spans="4:9" x14ac:dyDescent="0.2">
      <c r="D222" s="146"/>
      <c r="E222" s="146"/>
      <c r="F222" s="146"/>
      <c r="G222" s="146"/>
      <c r="H222" s="146"/>
      <c r="I222" s="146"/>
    </row>
    <row r="223" spans="4:9" x14ac:dyDescent="0.2">
      <c r="D223" s="146"/>
      <c r="E223" s="146"/>
      <c r="F223" s="146"/>
      <c r="G223" s="146"/>
      <c r="H223" s="146"/>
      <c r="I223" s="146"/>
    </row>
    <row r="224" spans="4:9" x14ac:dyDescent="0.2">
      <c r="D224" s="146"/>
      <c r="E224" s="146"/>
      <c r="F224" s="146"/>
      <c r="G224" s="146"/>
      <c r="H224" s="146"/>
      <c r="I224" s="146"/>
    </row>
    <row r="225" spans="4:9" x14ac:dyDescent="0.2">
      <c r="D225" s="146"/>
      <c r="E225" s="146"/>
      <c r="F225" s="146"/>
      <c r="G225" s="146"/>
      <c r="H225" s="146"/>
      <c r="I225" s="146"/>
    </row>
    <row r="226" spans="4:9" x14ac:dyDescent="0.2">
      <c r="D226" s="146"/>
      <c r="E226" s="146"/>
      <c r="F226" s="146"/>
      <c r="G226" s="146"/>
      <c r="H226" s="146"/>
      <c r="I226" s="146"/>
    </row>
    <row r="227" spans="4:9" x14ac:dyDescent="0.2">
      <c r="D227" s="146"/>
      <c r="E227" s="146"/>
      <c r="F227" s="146"/>
      <c r="G227" s="146"/>
      <c r="H227" s="146"/>
      <c r="I227" s="146"/>
    </row>
    <row r="228" spans="4:9" x14ac:dyDescent="0.2">
      <c r="D228" s="146"/>
      <c r="E228" s="146"/>
      <c r="F228" s="146"/>
      <c r="G228" s="146"/>
      <c r="H228" s="146"/>
      <c r="I228" s="146"/>
    </row>
    <row r="229" spans="4:9" x14ac:dyDescent="0.2">
      <c r="D229" s="146"/>
      <c r="E229" s="146"/>
      <c r="F229" s="146"/>
      <c r="G229" s="146"/>
      <c r="H229" s="146"/>
      <c r="I229" s="146"/>
    </row>
    <row r="230" spans="4:9" x14ac:dyDescent="0.2">
      <c r="D230" s="146"/>
      <c r="E230" s="146"/>
      <c r="F230" s="146"/>
      <c r="G230" s="146"/>
      <c r="H230" s="146"/>
      <c r="I230" s="146"/>
    </row>
    <row r="231" spans="4:9" x14ac:dyDescent="0.2">
      <c r="D231" s="146"/>
      <c r="E231" s="146"/>
      <c r="F231" s="146"/>
      <c r="G231" s="146"/>
      <c r="H231" s="146"/>
      <c r="I231" s="146"/>
    </row>
    <row r="232" spans="4:9" x14ac:dyDescent="0.2">
      <c r="D232" s="146"/>
      <c r="E232" s="146"/>
      <c r="F232" s="146"/>
      <c r="G232" s="146"/>
      <c r="H232" s="146"/>
      <c r="I232" s="146"/>
    </row>
    <row r="233" spans="4:9" x14ac:dyDescent="0.2">
      <c r="D233" s="146"/>
      <c r="E233" s="146"/>
      <c r="F233" s="146"/>
      <c r="G233" s="146"/>
      <c r="H233" s="146"/>
      <c r="I233" s="146"/>
    </row>
    <row r="234" spans="4:9" x14ac:dyDescent="0.2">
      <c r="D234" s="146"/>
      <c r="E234" s="146"/>
      <c r="F234" s="146"/>
      <c r="G234" s="146"/>
      <c r="H234" s="146"/>
      <c r="I234" s="146"/>
    </row>
    <row r="235" spans="4:9" x14ac:dyDescent="0.2">
      <c r="D235" s="146"/>
      <c r="E235" s="146"/>
      <c r="F235" s="146"/>
      <c r="G235" s="146"/>
      <c r="H235" s="146"/>
      <c r="I235" s="146"/>
    </row>
    <row r="236" spans="4:9" x14ac:dyDescent="0.2">
      <c r="D236" s="146"/>
      <c r="E236" s="146"/>
      <c r="F236" s="146"/>
      <c r="G236" s="146"/>
      <c r="H236" s="146"/>
      <c r="I236" s="146"/>
    </row>
    <row r="237" spans="4:9" x14ac:dyDescent="0.2">
      <c r="D237" s="146"/>
      <c r="E237" s="146"/>
      <c r="F237" s="146"/>
      <c r="G237" s="146"/>
      <c r="H237" s="146"/>
      <c r="I237" s="146"/>
    </row>
    <row r="238" spans="4:9" x14ac:dyDescent="0.2">
      <c r="D238" s="146"/>
      <c r="E238" s="146"/>
      <c r="F238" s="146"/>
      <c r="G238" s="146"/>
      <c r="H238" s="146"/>
      <c r="I238" s="146"/>
    </row>
    <row r="239" spans="4:9" x14ac:dyDescent="0.2">
      <c r="D239" s="146"/>
      <c r="E239" s="146"/>
      <c r="F239" s="146"/>
      <c r="G239" s="146"/>
      <c r="H239" s="146"/>
      <c r="I239" s="146"/>
    </row>
    <row r="240" spans="4:9" x14ac:dyDescent="0.2">
      <c r="D240" s="146"/>
      <c r="E240" s="146"/>
      <c r="F240" s="146"/>
      <c r="G240" s="146"/>
      <c r="H240" s="146"/>
      <c r="I240" s="146"/>
    </row>
    <row r="241" spans="4:9" x14ac:dyDescent="0.2">
      <c r="D241" s="146"/>
      <c r="E241" s="146"/>
      <c r="F241" s="146"/>
      <c r="G241" s="146"/>
      <c r="H241" s="146"/>
      <c r="I241" s="146"/>
    </row>
    <row r="242" spans="4:9" x14ac:dyDescent="0.2">
      <c r="D242" s="146"/>
      <c r="E242" s="146"/>
      <c r="F242" s="146"/>
      <c r="G242" s="146"/>
      <c r="H242" s="146"/>
      <c r="I242" s="146"/>
    </row>
    <row r="243" spans="4:9" x14ac:dyDescent="0.2">
      <c r="D243" s="146"/>
      <c r="E243" s="146"/>
      <c r="F243" s="146"/>
      <c r="G243" s="146"/>
      <c r="H243" s="146"/>
      <c r="I243" s="146"/>
    </row>
    <row r="244" spans="4:9" x14ac:dyDescent="0.2">
      <c r="D244" s="146"/>
      <c r="E244" s="146"/>
      <c r="F244" s="146"/>
      <c r="G244" s="146"/>
      <c r="H244" s="146"/>
      <c r="I244" s="146"/>
    </row>
    <row r="245" spans="4:9" x14ac:dyDescent="0.2">
      <c r="D245" s="146"/>
      <c r="E245" s="146"/>
      <c r="F245" s="146"/>
      <c r="G245" s="146"/>
      <c r="H245" s="146"/>
      <c r="I245" s="146"/>
    </row>
    <row r="246" spans="4:9" x14ac:dyDescent="0.2">
      <c r="D246" s="146"/>
      <c r="E246" s="146"/>
      <c r="F246" s="146"/>
      <c r="G246" s="146"/>
      <c r="H246" s="146"/>
      <c r="I246" s="146"/>
    </row>
    <row r="247" spans="4:9" x14ac:dyDescent="0.2">
      <c r="D247" s="146"/>
      <c r="E247" s="146"/>
      <c r="F247" s="146"/>
      <c r="G247" s="146"/>
      <c r="H247" s="146"/>
      <c r="I247" s="146"/>
    </row>
    <row r="248" spans="4:9" x14ac:dyDescent="0.2">
      <c r="D248" s="146"/>
      <c r="E248" s="146"/>
      <c r="F248" s="146"/>
      <c r="G248" s="146"/>
      <c r="H248" s="146"/>
      <c r="I248" s="146"/>
    </row>
    <row r="249" spans="4:9" x14ac:dyDescent="0.2">
      <c r="D249" s="146"/>
      <c r="E249" s="146"/>
      <c r="F249" s="146"/>
      <c r="G249" s="146"/>
      <c r="H249" s="146"/>
      <c r="I249" s="146"/>
    </row>
    <row r="250" spans="4:9" x14ac:dyDescent="0.2">
      <c r="D250" s="146"/>
      <c r="E250" s="146"/>
      <c r="F250" s="146"/>
      <c r="G250" s="146"/>
      <c r="H250" s="146"/>
      <c r="I250" s="146"/>
    </row>
    <row r="251" spans="4:9" x14ac:dyDescent="0.2">
      <c r="D251" s="146"/>
      <c r="E251" s="146"/>
      <c r="F251" s="146"/>
      <c r="G251" s="146"/>
      <c r="H251" s="146"/>
      <c r="I251" s="146"/>
    </row>
    <row r="252" spans="4:9" x14ac:dyDescent="0.2">
      <c r="D252" s="146"/>
      <c r="E252" s="146"/>
      <c r="F252" s="146"/>
      <c r="G252" s="146"/>
      <c r="H252" s="146"/>
      <c r="I252" s="146"/>
    </row>
    <row r="253" spans="4:9" x14ac:dyDescent="0.2">
      <c r="D253" s="146"/>
      <c r="E253" s="146"/>
      <c r="F253" s="146"/>
      <c r="G253" s="146"/>
      <c r="H253" s="146"/>
      <c r="I253" s="146"/>
    </row>
    <row r="254" spans="4:9" x14ac:dyDescent="0.2">
      <c r="D254" s="146"/>
      <c r="E254" s="146"/>
      <c r="F254" s="146"/>
      <c r="G254" s="146"/>
      <c r="H254" s="146"/>
      <c r="I254" s="146"/>
    </row>
    <row r="255" spans="4:9" x14ac:dyDescent="0.2">
      <c r="D255" s="146"/>
      <c r="E255" s="146"/>
      <c r="F255" s="146"/>
      <c r="G255" s="146"/>
      <c r="H255" s="146"/>
      <c r="I255" s="146"/>
    </row>
    <row r="256" spans="4:9" x14ac:dyDescent="0.2">
      <c r="D256" s="146"/>
      <c r="E256" s="146"/>
      <c r="F256" s="146"/>
      <c r="G256" s="146"/>
      <c r="H256" s="146"/>
      <c r="I256" s="146"/>
    </row>
    <row r="257" spans="4:9" x14ac:dyDescent="0.2">
      <c r="D257" s="146"/>
      <c r="E257" s="146"/>
      <c r="F257" s="146"/>
      <c r="G257" s="146"/>
      <c r="H257" s="146"/>
      <c r="I257" s="146"/>
    </row>
    <row r="258" spans="4:9" x14ac:dyDescent="0.2">
      <c r="D258" s="146"/>
      <c r="E258" s="146"/>
      <c r="F258" s="146"/>
      <c r="G258" s="146"/>
      <c r="H258" s="146"/>
      <c r="I258" s="146"/>
    </row>
    <row r="259" spans="4:9" x14ac:dyDescent="0.2">
      <c r="D259" s="146"/>
      <c r="E259" s="146"/>
      <c r="F259" s="146"/>
      <c r="G259" s="146"/>
      <c r="H259" s="146"/>
      <c r="I259" s="146"/>
    </row>
    <row r="260" spans="4:9" x14ac:dyDescent="0.2">
      <c r="D260" s="146"/>
      <c r="E260" s="146"/>
      <c r="F260" s="146"/>
      <c r="G260" s="146"/>
      <c r="H260" s="146"/>
      <c r="I260" s="146"/>
    </row>
    <row r="261" spans="4:9" x14ac:dyDescent="0.2">
      <c r="D261" s="146"/>
      <c r="E261" s="146"/>
      <c r="F261" s="146"/>
      <c r="G261" s="146"/>
      <c r="H261" s="146"/>
      <c r="I261" s="146"/>
    </row>
    <row r="262" spans="4:9" x14ac:dyDescent="0.2">
      <c r="D262" s="146"/>
      <c r="E262" s="146"/>
      <c r="F262" s="146"/>
      <c r="G262" s="146"/>
      <c r="H262" s="146"/>
      <c r="I262" s="146"/>
    </row>
    <row r="263" spans="4:9" x14ac:dyDescent="0.2">
      <c r="D263" s="146"/>
      <c r="E263" s="146"/>
      <c r="F263" s="146"/>
      <c r="G263" s="146"/>
      <c r="H263" s="146"/>
      <c r="I263" s="146"/>
    </row>
    <row r="264" spans="4:9" x14ac:dyDescent="0.2">
      <c r="D264" s="146"/>
      <c r="E264" s="146"/>
      <c r="F264" s="146"/>
      <c r="G264" s="146"/>
      <c r="H264" s="146"/>
      <c r="I264" s="146"/>
    </row>
    <row r="265" spans="4:9" x14ac:dyDescent="0.2">
      <c r="D265" s="146"/>
      <c r="E265" s="146"/>
      <c r="F265" s="146"/>
      <c r="G265" s="146"/>
      <c r="H265" s="146"/>
      <c r="I265" s="146"/>
    </row>
    <row r="266" spans="4:9" x14ac:dyDescent="0.2">
      <c r="D266" s="146"/>
      <c r="E266" s="146"/>
      <c r="F266" s="146"/>
      <c r="G266" s="146"/>
      <c r="H266" s="146"/>
      <c r="I266" s="146"/>
    </row>
    <row r="267" spans="4:9" x14ac:dyDescent="0.2">
      <c r="D267" s="146"/>
      <c r="E267" s="146"/>
      <c r="F267" s="146"/>
      <c r="G267" s="146"/>
      <c r="H267" s="146"/>
      <c r="I267" s="146"/>
    </row>
    <row r="268" spans="4:9" x14ac:dyDescent="0.2">
      <c r="D268" s="146"/>
      <c r="E268" s="146"/>
      <c r="F268" s="146"/>
      <c r="G268" s="146"/>
      <c r="H268" s="146"/>
      <c r="I268" s="146"/>
    </row>
    <row r="269" spans="4:9" x14ac:dyDescent="0.2">
      <c r="D269" s="146"/>
      <c r="E269" s="146"/>
      <c r="F269" s="146"/>
      <c r="G269" s="146"/>
      <c r="H269" s="146"/>
      <c r="I269" s="146"/>
    </row>
    <row r="270" spans="4:9" x14ac:dyDescent="0.2">
      <c r="D270" s="146"/>
      <c r="E270" s="146"/>
      <c r="F270" s="146"/>
      <c r="G270" s="146"/>
      <c r="H270" s="146"/>
      <c r="I270" s="146"/>
    </row>
    <row r="271" spans="4:9" x14ac:dyDescent="0.2">
      <c r="D271" s="146"/>
      <c r="E271" s="146"/>
      <c r="F271" s="146"/>
      <c r="G271" s="146"/>
      <c r="H271" s="146"/>
      <c r="I271" s="146"/>
    </row>
    <row r="272" spans="4:9" x14ac:dyDescent="0.2">
      <c r="D272" s="146"/>
      <c r="E272" s="146"/>
      <c r="F272" s="146"/>
      <c r="G272" s="146"/>
      <c r="H272" s="146"/>
      <c r="I272" s="146"/>
    </row>
    <row r="273" spans="4:9" x14ac:dyDescent="0.2">
      <c r="D273" s="146"/>
      <c r="E273" s="146"/>
      <c r="F273" s="146"/>
      <c r="G273" s="146"/>
      <c r="H273" s="146"/>
      <c r="I273" s="146"/>
    </row>
    <row r="274" spans="4:9" x14ac:dyDescent="0.2">
      <c r="D274" s="146"/>
      <c r="E274" s="146"/>
      <c r="F274" s="146"/>
      <c r="G274" s="146"/>
      <c r="H274" s="146"/>
      <c r="I274" s="146"/>
    </row>
    <row r="275" spans="4:9" x14ac:dyDescent="0.2">
      <c r="D275" s="146"/>
      <c r="E275" s="146"/>
      <c r="F275" s="146"/>
      <c r="G275" s="146"/>
      <c r="H275" s="146"/>
      <c r="I275" s="146"/>
    </row>
    <row r="276" spans="4:9" x14ac:dyDescent="0.2">
      <c r="D276" s="146"/>
      <c r="E276" s="146"/>
      <c r="F276" s="146"/>
      <c r="G276" s="146"/>
      <c r="H276" s="146"/>
      <c r="I276" s="146"/>
    </row>
    <row r="277" spans="4:9" x14ac:dyDescent="0.2">
      <c r="D277" s="146"/>
      <c r="E277" s="146"/>
      <c r="F277" s="146"/>
      <c r="G277" s="146"/>
      <c r="H277" s="146"/>
      <c r="I277" s="146"/>
    </row>
    <row r="278" spans="4:9" x14ac:dyDescent="0.2">
      <c r="D278" s="146"/>
      <c r="E278" s="146"/>
      <c r="F278" s="146"/>
      <c r="G278" s="146"/>
      <c r="H278" s="146"/>
      <c r="I278" s="146"/>
    </row>
    <row r="279" spans="4:9" x14ac:dyDescent="0.2">
      <c r="D279" s="146"/>
      <c r="E279" s="146"/>
      <c r="F279" s="146"/>
      <c r="G279" s="146"/>
      <c r="H279" s="146"/>
      <c r="I279" s="146"/>
    </row>
    <row r="280" spans="4:9" x14ac:dyDescent="0.2">
      <c r="D280" s="146"/>
      <c r="E280" s="146"/>
      <c r="F280" s="146"/>
      <c r="G280" s="146"/>
      <c r="H280" s="146"/>
      <c r="I280" s="146"/>
    </row>
    <row r="281" spans="4:9" x14ac:dyDescent="0.2">
      <c r="D281" s="146"/>
      <c r="E281" s="146"/>
      <c r="F281" s="146"/>
      <c r="G281" s="146"/>
      <c r="H281" s="146"/>
      <c r="I281" s="146"/>
    </row>
    <row r="282" spans="4:9" x14ac:dyDescent="0.2">
      <c r="D282" s="146"/>
      <c r="E282" s="146"/>
      <c r="F282" s="146"/>
      <c r="G282" s="146"/>
      <c r="H282" s="146"/>
      <c r="I282" s="146"/>
    </row>
    <row r="283" spans="4:9" x14ac:dyDescent="0.2">
      <c r="D283" s="146"/>
      <c r="E283" s="146"/>
      <c r="F283" s="146"/>
      <c r="G283" s="146"/>
      <c r="H283" s="146"/>
      <c r="I283" s="146"/>
    </row>
    <row r="284" spans="4:9" x14ac:dyDescent="0.2">
      <c r="D284" s="146"/>
      <c r="E284" s="146"/>
      <c r="F284" s="146"/>
      <c r="G284" s="146"/>
      <c r="H284" s="146"/>
      <c r="I284" s="146"/>
    </row>
    <row r="285" spans="4:9" x14ac:dyDescent="0.2">
      <c r="D285" s="146"/>
      <c r="E285" s="146"/>
      <c r="F285" s="146"/>
      <c r="G285" s="146"/>
      <c r="H285" s="146"/>
      <c r="I285" s="146"/>
    </row>
    <row r="286" spans="4:9" x14ac:dyDescent="0.2">
      <c r="D286" s="146"/>
      <c r="E286" s="146"/>
      <c r="F286" s="146"/>
      <c r="G286" s="146"/>
      <c r="H286" s="146"/>
      <c r="I286" s="146"/>
    </row>
    <row r="287" spans="4:9" x14ac:dyDescent="0.2">
      <c r="D287" s="146"/>
      <c r="E287" s="146"/>
      <c r="F287" s="146"/>
      <c r="G287" s="146"/>
      <c r="H287" s="146"/>
      <c r="I287" s="146"/>
    </row>
    <row r="288" spans="4:9" x14ac:dyDescent="0.2">
      <c r="D288" s="146"/>
      <c r="E288" s="146"/>
      <c r="F288" s="146"/>
      <c r="G288" s="146"/>
      <c r="H288" s="146"/>
      <c r="I288" s="146"/>
    </row>
    <row r="289" spans="4:9" x14ac:dyDescent="0.2">
      <c r="D289" s="146"/>
      <c r="E289" s="146"/>
      <c r="F289" s="146"/>
      <c r="G289" s="146"/>
      <c r="H289" s="146"/>
      <c r="I289" s="146"/>
    </row>
    <row r="290" spans="4:9" x14ac:dyDescent="0.2">
      <c r="D290" s="146"/>
      <c r="E290" s="146"/>
      <c r="F290" s="146"/>
      <c r="G290" s="146"/>
      <c r="H290" s="146"/>
      <c r="I290" s="146"/>
    </row>
    <row r="291" spans="4:9" x14ac:dyDescent="0.2">
      <c r="D291" s="146"/>
      <c r="E291" s="146"/>
      <c r="F291" s="146"/>
      <c r="G291" s="146"/>
      <c r="H291" s="146"/>
      <c r="I291" s="146"/>
    </row>
    <row r="292" spans="4:9" x14ac:dyDescent="0.2">
      <c r="D292" s="146"/>
      <c r="E292" s="146"/>
      <c r="F292" s="146"/>
      <c r="G292" s="146"/>
      <c r="H292" s="146"/>
      <c r="I292" s="146"/>
    </row>
    <row r="293" spans="4:9" x14ac:dyDescent="0.2">
      <c r="D293" s="146"/>
      <c r="E293" s="146"/>
      <c r="F293" s="146"/>
      <c r="G293" s="146"/>
      <c r="H293" s="146"/>
      <c r="I293" s="146"/>
    </row>
    <row r="294" spans="4:9" x14ac:dyDescent="0.2">
      <c r="D294" s="146"/>
      <c r="E294" s="146"/>
      <c r="F294" s="146"/>
      <c r="G294" s="146"/>
      <c r="H294" s="146"/>
      <c r="I294" s="146"/>
    </row>
    <row r="295" spans="4:9" x14ac:dyDescent="0.2">
      <c r="D295" s="146"/>
      <c r="E295" s="146"/>
      <c r="F295" s="146"/>
      <c r="G295" s="146"/>
      <c r="H295" s="146"/>
      <c r="I295" s="146"/>
    </row>
    <row r="296" spans="4:9" x14ac:dyDescent="0.2">
      <c r="D296" s="146"/>
      <c r="E296" s="146"/>
      <c r="F296" s="146"/>
      <c r="G296" s="146"/>
      <c r="H296" s="146"/>
      <c r="I296" s="146"/>
    </row>
    <row r="297" spans="4:9" x14ac:dyDescent="0.2">
      <c r="D297" s="146"/>
      <c r="E297" s="146"/>
      <c r="F297" s="146"/>
      <c r="G297" s="146"/>
      <c r="H297" s="146"/>
      <c r="I297" s="146"/>
    </row>
    <row r="298" spans="4:9" x14ac:dyDescent="0.2">
      <c r="D298" s="146"/>
      <c r="E298" s="146"/>
      <c r="F298" s="146"/>
      <c r="G298" s="146"/>
      <c r="H298" s="146"/>
      <c r="I298" s="146"/>
    </row>
    <row r="299" spans="4:9" x14ac:dyDescent="0.2">
      <c r="D299" s="146"/>
      <c r="E299" s="146"/>
      <c r="F299" s="146"/>
      <c r="G299" s="146"/>
      <c r="H299" s="146"/>
      <c r="I299" s="146"/>
    </row>
    <row r="300" spans="4:9" x14ac:dyDescent="0.2">
      <c r="D300" s="146"/>
      <c r="E300" s="146"/>
      <c r="F300" s="146"/>
      <c r="G300" s="146"/>
      <c r="H300" s="146"/>
      <c r="I300" s="146"/>
    </row>
    <row r="301" spans="4:9" x14ac:dyDescent="0.2">
      <c r="D301" s="146"/>
      <c r="E301" s="146"/>
      <c r="F301" s="146"/>
      <c r="G301" s="146"/>
      <c r="H301" s="146"/>
      <c r="I301" s="146"/>
    </row>
    <row r="302" spans="4:9" x14ac:dyDescent="0.2">
      <c r="D302" s="146"/>
      <c r="E302" s="146"/>
      <c r="F302" s="146"/>
      <c r="G302" s="146"/>
      <c r="H302" s="146"/>
      <c r="I302" s="146"/>
    </row>
    <row r="303" spans="4:9" x14ac:dyDescent="0.2">
      <c r="D303" s="146"/>
      <c r="E303" s="146"/>
      <c r="F303" s="146"/>
      <c r="G303" s="146"/>
      <c r="H303" s="146"/>
      <c r="I303" s="146"/>
    </row>
    <row r="304" spans="4:9" x14ac:dyDescent="0.2">
      <c r="D304" s="146"/>
      <c r="E304" s="146"/>
      <c r="F304" s="146"/>
      <c r="G304" s="146"/>
      <c r="H304" s="146"/>
      <c r="I304" s="146"/>
    </row>
    <row r="305" spans="4:9" x14ac:dyDescent="0.2">
      <c r="D305" s="146"/>
      <c r="E305" s="146"/>
      <c r="F305" s="146"/>
      <c r="G305" s="146"/>
      <c r="H305" s="146"/>
      <c r="I305" s="146"/>
    </row>
    <row r="306" spans="4:9" x14ac:dyDescent="0.2">
      <c r="D306" s="146"/>
      <c r="E306" s="146"/>
      <c r="F306" s="146"/>
      <c r="G306" s="146"/>
      <c r="H306" s="146"/>
      <c r="I306" s="146"/>
    </row>
    <row r="307" spans="4:9" x14ac:dyDescent="0.2">
      <c r="D307" s="146"/>
      <c r="E307" s="146"/>
      <c r="F307" s="146"/>
      <c r="G307" s="146"/>
      <c r="H307" s="146"/>
      <c r="I307" s="146"/>
    </row>
    <row r="308" spans="4:9" x14ac:dyDescent="0.2">
      <c r="D308" s="146"/>
      <c r="E308" s="146"/>
      <c r="F308" s="146"/>
      <c r="G308" s="146"/>
      <c r="H308" s="146"/>
      <c r="I308" s="146"/>
    </row>
    <row r="309" spans="4:9" x14ac:dyDescent="0.2">
      <c r="D309" s="146"/>
      <c r="E309" s="146"/>
      <c r="F309" s="146"/>
      <c r="G309" s="146"/>
      <c r="H309" s="146"/>
      <c r="I309" s="146"/>
    </row>
    <row r="310" spans="4:9" x14ac:dyDescent="0.2">
      <c r="D310" s="146"/>
      <c r="E310" s="146"/>
      <c r="F310" s="146"/>
      <c r="G310" s="146"/>
      <c r="H310" s="146"/>
      <c r="I310" s="146"/>
    </row>
    <row r="311" spans="4:9" x14ac:dyDescent="0.2">
      <c r="D311" s="146"/>
      <c r="E311" s="146"/>
      <c r="F311" s="146"/>
      <c r="G311" s="146"/>
      <c r="H311" s="146"/>
      <c r="I311" s="146"/>
    </row>
    <row r="312" spans="4:9" x14ac:dyDescent="0.2">
      <c r="D312" s="146"/>
      <c r="E312" s="146"/>
      <c r="F312" s="146"/>
      <c r="G312" s="146"/>
      <c r="H312" s="146"/>
      <c r="I312" s="146"/>
    </row>
    <row r="313" spans="4:9" x14ac:dyDescent="0.2">
      <c r="D313" s="146"/>
      <c r="E313" s="146"/>
      <c r="F313" s="146"/>
      <c r="G313" s="146"/>
      <c r="H313" s="146"/>
      <c r="I313" s="146"/>
    </row>
    <row r="314" spans="4:9" x14ac:dyDescent="0.2">
      <c r="D314" s="146"/>
      <c r="E314" s="146"/>
      <c r="F314" s="146"/>
      <c r="G314" s="146"/>
      <c r="H314" s="146"/>
      <c r="I314" s="146"/>
    </row>
    <row r="315" spans="4:9" x14ac:dyDescent="0.2">
      <c r="D315" s="146"/>
      <c r="E315" s="146"/>
      <c r="F315" s="146"/>
      <c r="G315" s="146"/>
      <c r="H315" s="146"/>
      <c r="I315" s="146"/>
    </row>
    <row r="316" spans="4:9" x14ac:dyDescent="0.2">
      <c r="D316" s="146"/>
      <c r="E316" s="146"/>
      <c r="F316" s="146"/>
      <c r="G316" s="146"/>
      <c r="H316" s="146"/>
      <c r="I316" s="146"/>
    </row>
    <row r="317" spans="4:9" x14ac:dyDescent="0.2">
      <c r="D317" s="146"/>
      <c r="E317" s="146"/>
      <c r="F317" s="146"/>
      <c r="G317" s="146"/>
      <c r="H317" s="146"/>
      <c r="I317" s="146"/>
    </row>
    <row r="318" spans="4:9" x14ac:dyDescent="0.2">
      <c r="D318" s="146"/>
      <c r="E318" s="146"/>
      <c r="F318" s="146"/>
      <c r="G318" s="146"/>
      <c r="H318" s="146"/>
      <c r="I318" s="146"/>
    </row>
    <row r="319" spans="4:9" x14ac:dyDescent="0.2">
      <c r="D319" s="146"/>
      <c r="E319" s="146"/>
      <c r="F319" s="146"/>
      <c r="G319" s="146"/>
      <c r="H319" s="146"/>
      <c r="I319" s="146"/>
    </row>
    <row r="320" spans="4:9" x14ac:dyDescent="0.2">
      <c r="D320" s="146"/>
      <c r="E320" s="146"/>
      <c r="F320" s="146"/>
      <c r="G320" s="146"/>
      <c r="H320" s="146"/>
      <c r="I320" s="146"/>
    </row>
    <row r="321" spans="4:9" x14ac:dyDescent="0.2">
      <c r="D321" s="146"/>
      <c r="E321" s="146"/>
      <c r="F321" s="146"/>
      <c r="G321" s="146"/>
      <c r="H321" s="146"/>
      <c r="I321" s="146"/>
    </row>
    <row r="322" spans="4:9" x14ac:dyDescent="0.2">
      <c r="D322" s="146"/>
      <c r="E322" s="146"/>
      <c r="F322" s="146"/>
      <c r="G322" s="146"/>
      <c r="H322" s="146"/>
      <c r="I322" s="146"/>
    </row>
    <row r="323" spans="4:9" x14ac:dyDescent="0.2">
      <c r="D323" s="146"/>
      <c r="E323" s="146"/>
      <c r="F323" s="146"/>
      <c r="G323" s="146"/>
      <c r="H323" s="146"/>
      <c r="I323" s="146"/>
    </row>
    <row r="324" spans="4:9" x14ac:dyDescent="0.2">
      <c r="D324" s="146"/>
      <c r="E324" s="146"/>
      <c r="F324" s="146"/>
      <c r="G324" s="146"/>
      <c r="H324" s="146"/>
      <c r="I324" s="146"/>
    </row>
    <row r="325" spans="4:9" x14ac:dyDescent="0.2">
      <c r="D325" s="146"/>
      <c r="E325" s="146"/>
      <c r="F325" s="146"/>
      <c r="G325" s="146"/>
      <c r="H325" s="146"/>
      <c r="I325" s="146"/>
    </row>
    <row r="326" spans="4:9" x14ac:dyDescent="0.2">
      <c r="D326" s="146"/>
      <c r="E326" s="146"/>
      <c r="F326" s="146"/>
      <c r="G326" s="146"/>
      <c r="H326" s="146"/>
      <c r="I326" s="146"/>
    </row>
    <row r="327" spans="4:9" x14ac:dyDescent="0.2">
      <c r="D327" s="146"/>
      <c r="E327" s="146"/>
      <c r="F327" s="146"/>
      <c r="G327" s="146"/>
      <c r="H327" s="146"/>
      <c r="I327" s="146"/>
    </row>
    <row r="328" spans="4:9" x14ac:dyDescent="0.2">
      <c r="D328" s="146"/>
      <c r="E328" s="146"/>
      <c r="F328" s="146"/>
      <c r="G328" s="146"/>
      <c r="H328" s="146"/>
      <c r="I328" s="146"/>
    </row>
    <row r="329" spans="4:9" x14ac:dyDescent="0.2">
      <c r="D329" s="146"/>
      <c r="E329" s="146"/>
      <c r="F329" s="146"/>
      <c r="G329" s="146"/>
      <c r="H329" s="146"/>
      <c r="I329" s="146"/>
    </row>
    <row r="330" spans="4:9" x14ac:dyDescent="0.2">
      <c r="D330" s="146"/>
      <c r="E330" s="146"/>
      <c r="F330" s="146"/>
      <c r="G330" s="146"/>
      <c r="H330" s="146"/>
      <c r="I330" s="146"/>
    </row>
    <row r="331" spans="4:9" x14ac:dyDescent="0.2">
      <c r="D331" s="146"/>
      <c r="E331" s="146"/>
      <c r="F331" s="146"/>
      <c r="G331" s="146"/>
      <c r="H331" s="146"/>
      <c r="I331" s="146"/>
    </row>
    <row r="332" spans="4:9" x14ac:dyDescent="0.2">
      <c r="D332" s="146"/>
      <c r="E332" s="146"/>
      <c r="F332" s="146"/>
      <c r="G332" s="146"/>
      <c r="H332" s="146"/>
      <c r="I332" s="146"/>
    </row>
    <row r="333" spans="4:9" x14ac:dyDescent="0.2">
      <c r="D333" s="146"/>
      <c r="E333" s="146"/>
      <c r="F333" s="146"/>
      <c r="G333" s="146"/>
      <c r="H333" s="146"/>
      <c r="I333" s="146"/>
    </row>
    <row r="334" spans="4:9" x14ac:dyDescent="0.2">
      <c r="D334" s="146"/>
      <c r="E334" s="146"/>
      <c r="F334" s="146"/>
      <c r="G334" s="146"/>
      <c r="H334" s="146"/>
      <c r="I334" s="146"/>
    </row>
    <row r="335" spans="4:9" x14ac:dyDescent="0.2">
      <c r="D335" s="146"/>
      <c r="E335" s="146"/>
      <c r="F335" s="146"/>
      <c r="G335" s="146"/>
      <c r="H335" s="146"/>
      <c r="I335" s="146"/>
    </row>
    <row r="336" spans="4:9" x14ac:dyDescent="0.2">
      <c r="D336" s="146"/>
      <c r="E336" s="146"/>
      <c r="F336" s="146"/>
      <c r="G336" s="146"/>
      <c r="H336" s="146"/>
      <c r="I336" s="146"/>
    </row>
    <row r="337" spans="4:9" x14ac:dyDescent="0.2">
      <c r="D337" s="146"/>
      <c r="E337" s="146"/>
      <c r="F337" s="146"/>
      <c r="G337" s="146"/>
      <c r="H337" s="146"/>
      <c r="I337" s="146"/>
    </row>
    <row r="338" spans="4:9" x14ac:dyDescent="0.2">
      <c r="D338" s="146"/>
      <c r="E338" s="146"/>
      <c r="F338" s="146"/>
      <c r="G338" s="146"/>
      <c r="H338" s="146"/>
      <c r="I338" s="146"/>
    </row>
    <row r="339" spans="4:9" x14ac:dyDescent="0.2">
      <c r="D339" s="146"/>
      <c r="E339" s="146"/>
      <c r="F339" s="146"/>
      <c r="G339" s="146"/>
      <c r="H339" s="146"/>
      <c r="I339" s="146"/>
    </row>
    <row r="340" spans="4:9" x14ac:dyDescent="0.2">
      <c r="D340" s="146"/>
      <c r="E340" s="146"/>
      <c r="F340" s="146"/>
      <c r="G340" s="146"/>
      <c r="H340" s="146"/>
      <c r="I340" s="146"/>
    </row>
    <row r="341" spans="4:9" x14ac:dyDescent="0.2">
      <c r="D341" s="146"/>
      <c r="E341" s="146"/>
      <c r="F341" s="146"/>
      <c r="G341" s="146"/>
      <c r="H341" s="146"/>
      <c r="I341" s="146"/>
    </row>
    <row r="342" spans="4:9" x14ac:dyDescent="0.2">
      <c r="D342" s="146"/>
      <c r="E342" s="146"/>
      <c r="F342" s="146"/>
      <c r="G342" s="146"/>
      <c r="H342" s="146"/>
      <c r="I342" s="146"/>
    </row>
    <row r="343" spans="4:9" x14ac:dyDescent="0.2">
      <c r="D343" s="146"/>
      <c r="E343" s="146"/>
      <c r="F343" s="146"/>
      <c r="G343" s="146"/>
      <c r="H343" s="146"/>
      <c r="I343" s="146"/>
    </row>
    <row r="344" spans="4:9" x14ac:dyDescent="0.2">
      <c r="D344" s="146"/>
      <c r="E344" s="146"/>
      <c r="F344" s="146"/>
      <c r="G344" s="146"/>
      <c r="H344" s="146"/>
      <c r="I344" s="146"/>
    </row>
    <row r="345" spans="4:9" x14ac:dyDescent="0.2">
      <c r="D345" s="146"/>
      <c r="E345" s="146"/>
      <c r="F345" s="146"/>
      <c r="G345" s="146"/>
      <c r="H345" s="146"/>
      <c r="I345" s="146"/>
    </row>
    <row r="346" spans="4:9" x14ac:dyDescent="0.2">
      <c r="D346" s="146"/>
      <c r="E346" s="146"/>
      <c r="F346" s="146"/>
      <c r="G346" s="146"/>
      <c r="H346" s="146"/>
      <c r="I346" s="146"/>
    </row>
    <row r="347" spans="4:9" x14ac:dyDescent="0.2">
      <c r="D347" s="146"/>
      <c r="E347" s="146"/>
      <c r="F347" s="146"/>
      <c r="G347" s="146"/>
      <c r="H347" s="146"/>
      <c r="I347" s="146"/>
    </row>
    <row r="348" spans="4:9" x14ac:dyDescent="0.2">
      <c r="D348" s="146"/>
      <c r="E348" s="146"/>
      <c r="F348" s="146"/>
      <c r="G348" s="146"/>
      <c r="H348" s="146"/>
      <c r="I348" s="146"/>
    </row>
    <row r="349" spans="4:9" x14ac:dyDescent="0.2">
      <c r="D349" s="146"/>
      <c r="E349" s="146"/>
      <c r="F349" s="146"/>
      <c r="G349" s="146"/>
      <c r="H349" s="146"/>
      <c r="I349" s="146"/>
    </row>
    <row r="350" spans="4:9" x14ac:dyDescent="0.2">
      <c r="D350" s="146"/>
      <c r="E350" s="146"/>
      <c r="F350" s="146"/>
      <c r="G350" s="146"/>
      <c r="H350" s="146"/>
      <c r="I350" s="146"/>
    </row>
    <row r="351" spans="4:9" x14ac:dyDescent="0.2">
      <c r="D351" s="146"/>
      <c r="E351" s="146"/>
      <c r="F351" s="146"/>
      <c r="G351" s="146"/>
      <c r="H351" s="146"/>
      <c r="I351" s="146"/>
    </row>
    <row r="352" spans="4:9" x14ac:dyDescent="0.2">
      <c r="D352" s="146"/>
      <c r="E352" s="146"/>
      <c r="F352" s="146"/>
      <c r="G352" s="146"/>
      <c r="H352" s="146"/>
      <c r="I352" s="146"/>
    </row>
    <row r="353" spans="4:9" x14ac:dyDescent="0.2">
      <c r="D353" s="146"/>
      <c r="E353" s="146"/>
      <c r="F353" s="146"/>
      <c r="G353" s="146"/>
      <c r="H353" s="146"/>
      <c r="I353" s="146"/>
    </row>
    <row r="354" spans="4:9" x14ac:dyDescent="0.2">
      <c r="D354" s="146"/>
      <c r="E354" s="146"/>
      <c r="F354" s="146"/>
      <c r="G354" s="146"/>
      <c r="H354" s="146"/>
      <c r="I354" s="146"/>
    </row>
    <row r="355" spans="4:9" x14ac:dyDescent="0.2">
      <c r="D355" s="146"/>
      <c r="E355" s="146"/>
      <c r="F355" s="146"/>
      <c r="G355" s="146"/>
      <c r="H355" s="146"/>
      <c r="I355" s="146"/>
    </row>
    <row r="356" spans="4:9" x14ac:dyDescent="0.2">
      <c r="D356" s="146"/>
      <c r="E356" s="146"/>
      <c r="F356" s="146"/>
      <c r="G356" s="146"/>
      <c r="H356" s="146"/>
      <c r="I356" s="146"/>
    </row>
    <row r="357" spans="4:9" x14ac:dyDescent="0.2">
      <c r="D357" s="146"/>
      <c r="E357" s="146"/>
      <c r="F357" s="146"/>
      <c r="G357" s="146"/>
      <c r="H357" s="146"/>
      <c r="I357" s="146"/>
    </row>
    <row r="358" spans="4:9" x14ac:dyDescent="0.2">
      <c r="D358" s="146"/>
      <c r="E358" s="146"/>
      <c r="F358" s="146"/>
      <c r="G358" s="146"/>
      <c r="H358" s="146"/>
      <c r="I358" s="146"/>
    </row>
    <row r="359" spans="4:9" x14ac:dyDescent="0.2">
      <c r="D359" s="146"/>
      <c r="E359" s="146"/>
      <c r="F359" s="146"/>
      <c r="G359" s="146"/>
      <c r="H359" s="146"/>
      <c r="I359" s="146"/>
    </row>
    <row r="360" spans="4:9" x14ac:dyDescent="0.2">
      <c r="D360" s="146"/>
      <c r="E360" s="146"/>
      <c r="F360" s="146"/>
      <c r="G360" s="146"/>
      <c r="H360" s="146"/>
      <c r="I360" s="146"/>
    </row>
    <row r="361" spans="4:9" x14ac:dyDescent="0.2">
      <c r="D361" s="146"/>
      <c r="E361" s="146"/>
      <c r="F361" s="146"/>
      <c r="G361" s="146"/>
      <c r="H361" s="146"/>
      <c r="I361" s="146"/>
    </row>
    <row r="362" spans="4:9" x14ac:dyDescent="0.2">
      <c r="D362" s="146"/>
      <c r="E362" s="146"/>
      <c r="F362" s="146"/>
      <c r="G362" s="146"/>
      <c r="H362" s="146"/>
      <c r="I362" s="146"/>
    </row>
    <row r="363" spans="4:9" x14ac:dyDescent="0.2">
      <c r="D363" s="146"/>
      <c r="E363" s="146"/>
      <c r="F363" s="146"/>
      <c r="G363" s="146"/>
      <c r="H363" s="146"/>
      <c r="I363" s="146"/>
    </row>
    <row r="364" spans="4:9" x14ac:dyDescent="0.2">
      <c r="D364" s="146"/>
      <c r="E364" s="146"/>
      <c r="F364" s="146"/>
      <c r="G364" s="146"/>
      <c r="H364" s="146"/>
      <c r="I364" s="146"/>
    </row>
    <row r="365" spans="4:9" x14ac:dyDescent="0.2">
      <c r="D365" s="146"/>
      <c r="E365" s="146"/>
      <c r="F365" s="146"/>
      <c r="G365" s="146"/>
      <c r="H365" s="146"/>
      <c r="I365" s="146"/>
    </row>
    <row r="366" spans="4:9" x14ac:dyDescent="0.2">
      <c r="D366" s="146"/>
      <c r="E366" s="146"/>
      <c r="F366" s="146"/>
      <c r="G366" s="146"/>
      <c r="H366" s="146"/>
      <c r="I366" s="146"/>
    </row>
    <row r="367" spans="4:9" x14ac:dyDescent="0.2">
      <c r="D367" s="146"/>
      <c r="E367" s="146"/>
      <c r="F367" s="146"/>
      <c r="G367" s="146"/>
      <c r="H367" s="146"/>
      <c r="I367" s="146"/>
    </row>
    <row r="368" spans="4:9" x14ac:dyDescent="0.2">
      <c r="D368" s="146"/>
      <c r="E368" s="146"/>
      <c r="F368" s="146"/>
      <c r="G368" s="146"/>
      <c r="H368" s="146"/>
      <c r="I368" s="146"/>
    </row>
    <row r="369" spans="4:9" x14ac:dyDescent="0.2">
      <c r="D369" s="146"/>
      <c r="E369" s="146"/>
      <c r="F369" s="146"/>
      <c r="G369" s="146"/>
      <c r="H369" s="146"/>
      <c r="I369" s="146"/>
    </row>
    <row r="370" spans="4:9" x14ac:dyDescent="0.2">
      <c r="D370" s="146"/>
      <c r="E370" s="146"/>
      <c r="F370" s="146"/>
      <c r="G370" s="146"/>
      <c r="H370" s="146"/>
      <c r="I370" s="146"/>
    </row>
    <row r="371" spans="4:9" x14ac:dyDescent="0.2">
      <c r="D371" s="146"/>
      <c r="E371" s="146"/>
      <c r="F371" s="146"/>
      <c r="G371" s="146"/>
      <c r="H371" s="146"/>
      <c r="I371" s="146"/>
    </row>
    <row r="372" spans="4:9" x14ac:dyDescent="0.2">
      <c r="D372" s="146"/>
      <c r="E372" s="146"/>
      <c r="F372" s="146"/>
      <c r="G372" s="146"/>
      <c r="H372" s="146"/>
      <c r="I372" s="146"/>
    </row>
    <row r="373" spans="4:9" x14ac:dyDescent="0.2">
      <c r="D373" s="146"/>
      <c r="E373" s="146"/>
      <c r="F373" s="146"/>
      <c r="G373" s="146"/>
      <c r="H373" s="146"/>
      <c r="I373" s="146"/>
    </row>
    <row r="374" spans="4:9" x14ac:dyDescent="0.2">
      <c r="D374" s="146"/>
      <c r="E374" s="146"/>
      <c r="F374" s="146"/>
      <c r="G374" s="146"/>
      <c r="H374" s="146"/>
      <c r="I374" s="146"/>
    </row>
    <row r="375" spans="4:9" x14ac:dyDescent="0.2">
      <c r="D375" s="146"/>
      <c r="E375" s="146"/>
      <c r="F375" s="146"/>
      <c r="G375" s="146"/>
      <c r="H375" s="146"/>
      <c r="I375" s="146"/>
    </row>
    <row r="376" spans="4:9" x14ac:dyDescent="0.2">
      <c r="D376" s="146"/>
      <c r="E376" s="146"/>
      <c r="F376" s="146"/>
      <c r="G376" s="146"/>
      <c r="H376" s="146"/>
      <c r="I376" s="146"/>
    </row>
    <row r="377" spans="4:9" x14ac:dyDescent="0.2">
      <c r="D377" s="146"/>
      <c r="E377" s="146"/>
      <c r="F377" s="146"/>
      <c r="G377" s="146"/>
      <c r="H377" s="146"/>
      <c r="I377" s="146"/>
    </row>
    <row r="378" spans="4:9" x14ac:dyDescent="0.2">
      <c r="D378" s="146"/>
      <c r="E378" s="146"/>
      <c r="F378" s="146"/>
      <c r="G378" s="146"/>
      <c r="H378" s="146"/>
      <c r="I378" s="146"/>
    </row>
    <row r="379" spans="4:9" x14ac:dyDescent="0.2">
      <c r="D379" s="146"/>
      <c r="E379" s="146"/>
      <c r="F379" s="146"/>
      <c r="G379" s="146"/>
      <c r="H379" s="146"/>
      <c r="I379" s="146"/>
    </row>
    <row r="380" spans="4:9" x14ac:dyDescent="0.2">
      <c r="D380" s="146"/>
      <c r="E380" s="146"/>
      <c r="F380" s="146"/>
      <c r="G380" s="146"/>
      <c r="H380" s="146"/>
      <c r="I380" s="146"/>
    </row>
    <row r="381" spans="4:9" x14ac:dyDescent="0.2">
      <c r="D381" s="146"/>
      <c r="E381" s="146"/>
      <c r="F381" s="146"/>
      <c r="G381" s="146"/>
      <c r="H381" s="146"/>
      <c r="I381" s="146"/>
    </row>
    <row r="382" spans="4:9" x14ac:dyDescent="0.2">
      <c r="D382" s="146"/>
      <c r="E382" s="146"/>
      <c r="F382" s="146"/>
      <c r="G382" s="146"/>
      <c r="H382" s="146"/>
      <c r="I382" s="146"/>
    </row>
    <row r="383" spans="4:9" x14ac:dyDescent="0.2">
      <c r="D383" s="146"/>
      <c r="E383" s="146"/>
      <c r="F383" s="146"/>
      <c r="G383" s="146"/>
      <c r="H383" s="146"/>
      <c r="I383" s="146"/>
    </row>
    <row r="384" spans="4:9" x14ac:dyDescent="0.2">
      <c r="D384" s="146"/>
      <c r="E384" s="146"/>
      <c r="F384" s="146"/>
      <c r="G384" s="146"/>
      <c r="H384" s="146"/>
      <c r="I384" s="146"/>
    </row>
    <row r="385" spans="4:9" x14ac:dyDescent="0.2">
      <c r="D385" s="146"/>
      <c r="E385" s="146"/>
      <c r="F385" s="146"/>
      <c r="G385" s="146"/>
      <c r="H385" s="146"/>
      <c r="I385" s="146"/>
    </row>
    <row r="386" spans="4:9" x14ac:dyDescent="0.2">
      <c r="D386" s="146"/>
      <c r="E386" s="146"/>
      <c r="F386" s="146"/>
      <c r="G386" s="146"/>
      <c r="H386" s="146"/>
      <c r="I386" s="146"/>
    </row>
    <row r="387" spans="4:9" x14ac:dyDescent="0.2">
      <c r="D387" s="146"/>
      <c r="E387" s="146"/>
      <c r="F387" s="146"/>
      <c r="G387" s="146"/>
      <c r="H387" s="146"/>
      <c r="I387" s="146"/>
    </row>
    <row r="388" spans="4:9" x14ac:dyDescent="0.2">
      <c r="D388" s="146"/>
      <c r="E388" s="146"/>
      <c r="F388" s="146"/>
      <c r="G388" s="146"/>
      <c r="H388" s="146"/>
      <c r="I388" s="146"/>
    </row>
    <row r="389" spans="4:9" x14ac:dyDescent="0.2">
      <c r="D389" s="146"/>
      <c r="E389" s="146"/>
      <c r="F389" s="146"/>
      <c r="G389" s="146"/>
      <c r="H389" s="146"/>
      <c r="I389" s="146"/>
    </row>
    <row r="390" spans="4:9" x14ac:dyDescent="0.2">
      <c r="D390" s="146"/>
      <c r="E390" s="146"/>
      <c r="F390" s="146"/>
      <c r="G390" s="146"/>
      <c r="H390" s="146"/>
      <c r="I390" s="146"/>
    </row>
    <row r="391" spans="4:9" x14ac:dyDescent="0.2">
      <c r="D391" s="146"/>
      <c r="E391" s="146"/>
      <c r="F391" s="146"/>
      <c r="G391" s="146"/>
      <c r="H391" s="146"/>
      <c r="I391" s="146"/>
    </row>
    <row r="392" spans="4:9" x14ac:dyDescent="0.2">
      <c r="D392" s="146"/>
      <c r="E392" s="146"/>
      <c r="F392" s="146"/>
      <c r="G392" s="146"/>
      <c r="H392" s="146"/>
      <c r="I392" s="146"/>
    </row>
    <row r="393" spans="4:9" x14ac:dyDescent="0.2">
      <c r="D393" s="146"/>
      <c r="E393" s="146"/>
      <c r="F393" s="146"/>
      <c r="G393" s="146"/>
      <c r="H393" s="146"/>
      <c r="I393" s="146"/>
    </row>
    <row r="394" spans="4:9" x14ac:dyDescent="0.2">
      <c r="D394" s="146"/>
      <c r="E394" s="146"/>
      <c r="F394" s="146"/>
      <c r="G394" s="146"/>
      <c r="H394" s="146"/>
      <c r="I394" s="146"/>
    </row>
    <row r="395" spans="4:9" x14ac:dyDescent="0.2">
      <c r="D395" s="146"/>
      <c r="E395" s="146"/>
      <c r="F395" s="146"/>
      <c r="G395" s="146"/>
      <c r="H395" s="146"/>
      <c r="I395" s="146"/>
    </row>
    <row r="396" spans="4:9" x14ac:dyDescent="0.2">
      <c r="D396" s="146"/>
      <c r="E396" s="146"/>
      <c r="F396" s="146"/>
      <c r="G396" s="146"/>
      <c r="H396" s="146"/>
      <c r="I396" s="146"/>
    </row>
    <row r="397" spans="4:9" x14ac:dyDescent="0.2">
      <c r="D397" s="146"/>
      <c r="E397" s="146"/>
      <c r="F397" s="146"/>
      <c r="G397" s="146"/>
      <c r="H397" s="146"/>
      <c r="I397" s="146"/>
    </row>
    <row r="398" spans="4:9" x14ac:dyDescent="0.2">
      <c r="D398" s="146"/>
      <c r="E398" s="146"/>
      <c r="F398" s="146"/>
      <c r="G398" s="146"/>
      <c r="H398" s="146"/>
      <c r="I398" s="146"/>
    </row>
    <row r="399" spans="4:9" x14ac:dyDescent="0.2">
      <c r="D399" s="146"/>
      <c r="E399" s="146"/>
      <c r="F399" s="146"/>
      <c r="G399" s="146"/>
      <c r="H399" s="146"/>
      <c r="I399" s="146"/>
    </row>
    <row r="400" spans="4:9" x14ac:dyDescent="0.2">
      <c r="D400" s="146"/>
      <c r="E400" s="146"/>
      <c r="F400" s="146"/>
      <c r="G400" s="146"/>
      <c r="H400" s="146"/>
      <c r="I400" s="146"/>
    </row>
    <row r="401" spans="4:9" x14ac:dyDescent="0.2">
      <c r="D401" s="146"/>
      <c r="E401" s="146"/>
      <c r="F401" s="146"/>
      <c r="G401" s="146"/>
      <c r="H401" s="146"/>
      <c r="I401" s="146"/>
    </row>
    <row r="402" spans="4:9" x14ac:dyDescent="0.2">
      <c r="D402" s="146"/>
      <c r="E402" s="146"/>
      <c r="F402" s="146"/>
      <c r="G402" s="146"/>
      <c r="H402" s="146"/>
      <c r="I402" s="146"/>
    </row>
    <row r="403" spans="4:9" x14ac:dyDescent="0.2">
      <c r="D403" s="146"/>
      <c r="E403" s="146"/>
      <c r="F403" s="146"/>
      <c r="G403" s="146"/>
      <c r="H403" s="146"/>
      <c r="I403" s="146"/>
    </row>
    <row r="404" spans="4:9" x14ac:dyDescent="0.2">
      <c r="D404" s="146"/>
      <c r="E404" s="146"/>
      <c r="F404" s="146"/>
      <c r="G404" s="146"/>
      <c r="H404" s="146"/>
      <c r="I404" s="146"/>
    </row>
    <row r="405" spans="4:9" x14ac:dyDescent="0.2">
      <c r="D405" s="146"/>
      <c r="E405" s="146"/>
      <c r="F405" s="146"/>
      <c r="G405" s="146"/>
      <c r="H405" s="146"/>
      <c r="I405" s="146"/>
    </row>
    <row r="406" spans="4:9" x14ac:dyDescent="0.2">
      <c r="D406" s="146"/>
      <c r="E406" s="146"/>
      <c r="F406" s="146"/>
      <c r="G406" s="146"/>
      <c r="H406" s="146"/>
      <c r="I406" s="146"/>
    </row>
    <row r="407" spans="4:9" x14ac:dyDescent="0.2">
      <c r="D407" s="146"/>
      <c r="E407" s="146"/>
      <c r="F407" s="146"/>
      <c r="G407" s="146"/>
      <c r="H407" s="146"/>
      <c r="I407" s="146"/>
    </row>
    <row r="408" spans="4:9" x14ac:dyDescent="0.2">
      <c r="D408" s="146"/>
      <c r="E408" s="146"/>
      <c r="F408" s="146"/>
      <c r="G408" s="146"/>
      <c r="H408" s="146"/>
      <c r="I408" s="146"/>
    </row>
    <row r="409" spans="4:9" x14ac:dyDescent="0.2">
      <c r="D409" s="146"/>
      <c r="E409" s="146"/>
      <c r="F409" s="146"/>
      <c r="G409" s="146"/>
      <c r="H409" s="146"/>
      <c r="I409" s="146"/>
    </row>
    <row r="410" spans="4:9" x14ac:dyDescent="0.2">
      <c r="D410" s="146"/>
      <c r="E410" s="146"/>
      <c r="F410" s="146"/>
      <c r="G410" s="146"/>
      <c r="H410" s="146"/>
      <c r="I410" s="146"/>
    </row>
    <row r="411" spans="4:9" x14ac:dyDescent="0.2">
      <c r="D411" s="146"/>
      <c r="E411" s="146"/>
      <c r="F411" s="146"/>
      <c r="G411" s="146"/>
      <c r="H411" s="146"/>
      <c r="I411" s="146"/>
    </row>
    <row r="412" spans="4:9" x14ac:dyDescent="0.2">
      <c r="D412" s="146"/>
      <c r="E412" s="146"/>
      <c r="F412" s="146"/>
      <c r="G412" s="146"/>
      <c r="H412" s="146"/>
      <c r="I412" s="146"/>
    </row>
    <row r="413" spans="4:9" x14ac:dyDescent="0.2">
      <c r="D413" s="146"/>
      <c r="E413" s="146"/>
      <c r="F413" s="146"/>
      <c r="G413" s="146"/>
      <c r="H413" s="146"/>
      <c r="I413" s="146"/>
    </row>
    <row r="414" spans="4:9" x14ac:dyDescent="0.2">
      <c r="D414" s="146"/>
      <c r="E414" s="146"/>
      <c r="F414" s="146"/>
      <c r="G414" s="146"/>
      <c r="H414" s="146"/>
      <c r="I414" s="146"/>
    </row>
    <row r="415" spans="4:9" x14ac:dyDescent="0.2">
      <c r="D415" s="146"/>
      <c r="E415" s="146"/>
      <c r="F415" s="146"/>
      <c r="G415" s="146"/>
      <c r="H415" s="146"/>
      <c r="I415" s="146"/>
    </row>
    <row r="416" spans="4:9" x14ac:dyDescent="0.2">
      <c r="D416" s="146"/>
      <c r="E416" s="146"/>
      <c r="F416" s="146"/>
      <c r="G416" s="146"/>
      <c r="H416" s="146"/>
      <c r="I416" s="146"/>
    </row>
    <row r="417" spans="4:9" x14ac:dyDescent="0.2">
      <c r="D417" s="146"/>
      <c r="E417" s="146"/>
      <c r="F417" s="146"/>
      <c r="G417" s="146"/>
      <c r="H417" s="146"/>
      <c r="I417" s="146"/>
    </row>
    <row r="418" spans="4:9" x14ac:dyDescent="0.2">
      <c r="D418" s="146"/>
      <c r="E418" s="146"/>
      <c r="F418" s="146"/>
      <c r="G418" s="146"/>
      <c r="H418" s="146"/>
      <c r="I418" s="146"/>
    </row>
    <row r="419" spans="4:9" x14ac:dyDescent="0.2">
      <c r="D419" s="146"/>
      <c r="E419" s="146"/>
      <c r="F419" s="146"/>
      <c r="G419" s="146"/>
      <c r="H419" s="146"/>
      <c r="I419" s="146"/>
    </row>
    <row r="420" spans="4:9" x14ac:dyDescent="0.2">
      <c r="D420" s="146"/>
      <c r="E420" s="146"/>
      <c r="F420" s="146"/>
      <c r="G420" s="146"/>
      <c r="H420" s="146"/>
      <c r="I420" s="146"/>
    </row>
    <row r="421" spans="4:9" x14ac:dyDescent="0.2">
      <c r="D421" s="146"/>
      <c r="E421" s="146"/>
      <c r="F421" s="146"/>
      <c r="G421" s="146"/>
      <c r="H421" s="146"/>
      <c r="I421" s="146"/>
    </row>
    <row r="422" spans="4:9" x14ac:dyDescent="0.2">
      <c r="D422" s="146"/>
      <c r="E422" s="146"/>
      <c r="F422" s="146"/>
      <c r="G422" s="146"/>
      <c r="H422" s="146"/>
      <c r="I422" s="146"/>
    </row>
    <row r="423" spans="4:9" x14ac:dyDescent="0.2">
      <c r="D423" s="146"/>
      <c r="E423" s="146"/>
      <c r="F423" s="146"/>
      <c r="G423" s="146"/>
      <c r="H423" s="146"/>
      <c r="I423" s="146"/>
    </row>
    <row r="424" spans="4:9" x14ac:dyDescent="0.2">
      <c r="D424" s="146"/>
      <c r="E424" s="146"/>
      <c r="F424" s="146"/>
      <c r="G424" s="146"/>
      <c r="H424" s="146"/>
      <c r="I424" s="146"/>
    </row>
    <row r="425" spans="4:9" x14ac:dyDescent="0.2">
      <c r="D425" s="146"/>
      <c r="E425" s="146"/>
      <c r="F425" s="146"/>
      <c r="G425" s="146"/>
      <c r="H425" s="146"/>
      <c r="I425" s="146"/>
    </row>
    <row r="426" spans="4:9" x14ac:dyDescent="0.2">
      <c r="D426" s="146"/>
      <c r="E426" s="146"/>
      <c r="F426" s="146"/>
      <c r="G426" s="146"/>
      <c r="H426" s="146"/>
      <c r="I426" s="146"/>
    </row>
    <row r="427" spans="4:9" x14ac:dyDescent="0.2">
      <c r="D427" s="146"/>
      <c r="E427" s="146"/>
      <c r="F427" s="146"/>
      <c r="G427" s="146"/>
      <c r="H427" s="146"/>
      <c r="I427" s="146"/>
    </row>
    <row r="428" spans="4:9" x14ac:dyDescent="0.2">
      <c r="D428" s="146"/>
      <c r="E428" s="146"/>
      <c r="F428" s="146"/>
      <c r="G428" s="146"/>
      <c r="H428" s="146"/>
      <c r="I428" s="146"/>
    </row>
    <row r="429" spans="4:9" x14ac:dyDescent="0.2">
      <c r="D429" s="146"/>
      <c r="E429" s="146"/>
      <c r="F429" s="146"/>
      <c r="G429" s="146"/>
      <c r="H429" s="146"/>
      <c r="I429" s="146"/>
    </row>
    <row r="430" spans="4:9" x14ac:dyDescent="0.2">
      <c r="D430" s="146"/>
      <c r="E430" s="146"/>
      <c r="F430" s="146"/>
      <c r="G430" s="146"/>
      <c r="H430" s="146"/>
      <c r="I430" s="146"/>
    </row>
    <row r="431" spans="4:9" x14ac:dyDescent="0.2">
      <c r="D431" s="146"/>
      <c r="E431" s="146"/>
      <c r="F431" s="146"/>
      <c r="G431" s="146"/>
      <c r="H431" s="146"/>
      <c r="I431" s="146"/>
    </row>
    <row r="432" spans="4:9" x14ac:dyDescent="0.2">
      <c r="D432" s="146"/>
      <c r="E432" s="146"/>
      <c r="F432" s="146"/>
      <c r="G432" s="146"/>
      <c r="H432" s="146"/>
      <c r="I432" s="146"/>
    </row>
    <row r="433" spans="4:9" x14ac:dyDescent="0.2">
      <c r="D433" s="146"/>
      <c r="E433" s="146"/>
      <c r="F433" s="146"/>
      <c r="G433" s="146"/>
      <c r="H433" s="146"/>
      <c r="I433" s="146"/>
    </row>
    <row r="434" spans="4:9" x14ac:dyDescent="0.2">
      <c r="D434" s="146"/>
      <c r="E434" s="146"/>
      <c r="F434" s="146"/>
      <c r="G434" s="146"/>
      <c r="H434" s="146"/>
      <c r="I434" s="146"/>
    </row>
    <row r="435" spans="4:9" x14ac:dyDescent="0.2">
      <c r="D435" s="146"/>
      <c r="E435" s="146"/>
      <c r="F435" s="146"/>
      <c r="G435" s="146"/>
      <c r="H435" s="146"/>
      <c r="I435" s="146"/>
    </row>
    <row r="436" spans="4:9" x14ac:dyDescent="0.2">
      <c r="D436" s="146"/>
      <c r="E436" s="146"/>
      <c r="F436" s="146"/>
      <c r="G436" s="146"/>
      <c r="H436" s="146"/>
      <c r="I436" s="146"/>
    </row>
    <row r="437" spans="4:9" x14ac:dyDescent="0.2">
      <c r="D437" s="146"/>
      <c r="E437" s="146"/>
      <c r="F437" s="146"/>
      <c r="G437" s="146"/>
      <c r="H437" s="146"/>
      <c r="I437" s="146"/>
    </row>
    <row r="438" spans="4:9" x14ac:dyDescent="0.2">
      <c r="D438" s="146"/>
      <c r="E438" s="146"/>
      <c r="F438" s="146"/>
      <c r="G438" s="146"/>
      <c r="H438" s="146"/>
      <c r="I438" s="146"/>
    </row>
    <row r="439" spans="4:9" x14ac:dyDescent="0.2">
      <c r="D439" s="146"/>
      <c r="E439" s="146"/>
      <c r="F439" s="146"/>
      <c r="G439" s="146"/>
      <c r="H439" s="146"/>
      <c r="I439" s="146"/>
    </row>
    <row r="440" spans="4:9" x14ac:dyDescent="0.2">
      <c r="D440" s="146"/>
      <c r="E440" s="146"/>
      <c r="F440" s="146"/>
      <c r="G440" s="146"/>
      <c r="H440" s="146"/>
      <c r="I440" s="146"/>
    </row>
    <row r="441" spans="4:9" x14ac:dyDescent="0.2">
      <c r="D441" s="146"/>
      <c r="E441" s="146"/>
      <c r="F441" s="146"/>
      <c r="G441" s="146"/>
      <c r="H441" s="146"/>
      <c r="I441" s="146"/>
    </row>
    <row r="442" spans="4:9" x14ac:dyDescent="0.2">
      <c r="D442" s="146"/>
      <c r="E442" s="146"/>
      <c r="F442" s="146"/>
      <c r="G442" s="146"/>
      <c r="H442" s="146"/>
      <c r="I442" s="146"/>
    </row>
    <row r="443" spans="4:9" x14ac:dyDescent="0.2">
      <c r="D443" s="146"/>
      <c r="E443" s="146"/>
      <c r="F443" s="146"/>
      <c r="G443" s="146"/>
      <c r="H443" s="146"/>
      <c r="I443" s="146"/>
    </row>
    <row r="444" spans="4:9" x14ac:dyDescent="0.2">
      <c r="D444" s="146"/>
      <c r="E444" s="146"/>
      <c r="F444" s="146"/>
      <c r="G444" s="146"/>
      <c r="H444" s="146"/>
      <c r="I444" s="146"/>
    </row>
    <row r="445" spans="4:9" x14ac:dyDescent="0.2">
      <c r="D445" s="146"/>
      <c r="E445" s="146"/>
      <c r="F445" s="146"/>
      <c r="G445" s="146"/>
      <c r="H445" s="146"/>
      <c r="I445" s="146"/>
    </row>
    <row r="446" spans="4:9" x14ac:dyDescent="0.2">
      <c r="D446" s="146"/>
      <c r="E446" s="146"/>
      <c r="F446" s="146"/>
      <c r="G446" s="146"/>
      <c r="H446" s="146"/>
      <c r="I446" s="146"/>
    </row>
    <row r="447" spans="4:9" x14ac:dyDescent="0.2">
      <c r="D447" s="146"/>
      <c r="E447" s="146"/>
      <c r="F447" s="146"/>
      <c r="G447" s="146"/>
      <c r="H447" s="146"/>
      <c r="I447" s="146"/>
    </row>
    <row r="448" spans="4:9" x14ac:dyDescent="0.2">
      <c r="D448" s="146"/>
      <c r="E448" s="146"/>
      <c r="F448" s="146"/>
      <c r="G448" s="146"/>
      <c r="H448" s="146"/>
      <c r="I448" s="146"/>
    </row>
    <row r="449" spans="4:9" x14ac:dyDescent="0.2">
      <c r="D449" s="146"/>
      <c r="E449" s="146"/>
      <c r="F449" s="146"/>
      <c r="G449" s="146"/>
      <c r="H449" s="146"/>
      <c r="I449" s="146"/>
    </row>
    <row r="450" spans="4:9" x14ac:dyDescent="0.2">
      <c r="D450" s="146"/>
      <c r="E450" s="146"/>
      <c r="F450" s="146"/>
      <c r="G450" s="146"/>
      <c r="H450" s="146"/>
      <c r="I450" s="146"/>
    </row>
    <row r="451" spans="4:9" x14ac:dyDescent="0.2">
      <c r="D451" s="146"/>
      <c r="E451" s="146"/>
      <c r="F451" s="146"/>
      <c r="G451" s="146"/>
      <c r="H451" s="146"/>
      <c r="I451" s="146"/>
    </row>
    <row r="452" spans="4:9" x14ac:dyDescent="0.2">
      <c r="D452" s="146"/>
      <c r="E452" s="146"/>
      <c r="F452" s="146"/>
      <c r="G452" s="146"/>
      <c r="H452" s="146"/>
      <c r="I452" s="146"/>
    </row>
    <row r="453" spans="4:9" x14ac:dyDescent="0.2">
      <c r="D453" s="146"/>
      <c r="E453" s="146"/>
      <c r="F453" s="146"/>
      <c r="G453" s="146"/>
      <c r="H453" s="146"/>
      <c r="I453" s="146"/>
    </row>
    <row r="454" spans="4:9" x14ac:dyDescent="0.2">
      <c r="D454" s="146"/>
      <c r="E454" s="146"/>
      <c r="F454" s="146"/>
      <c r="G454" s="146"/>
      <c r="H454" s="146"/>
      <c r="I454" s="146"/>
    </row>
    <row r="455" spans="4:9" x14ac:dyDescent="0.2">
      <c r="D455" s="146"/>
      <c r="E455" s="146"/>
      <c r="F455" s="146"/>
      <c r="G455" s="146"/>
      <c r="H455" s="146"/>
      <c r="I455" s="146"/>
    </row>
    <row r="456" spans="4:9" x14ac:dyDescent="0.2">
      <c r="D456" s="146"/>
      <c r="E456" s="146"/>
      <c r="F456" s="146"/>
      <c r="G456" s="146"/>
      <c r="H456" s="146"/>
      <c r="I456" s="146"/>
    </row>
    <row r="457" spans="4:9" x14ac:dyDescent="0.2">
      <c r="D457" s="146"/>
      <c r="E457" s="146"/>
      <c r="F457" s="146"/>
      <c r="G457" s="146"/>
      <c r="H457" s="146"/>
      <c r="I457" s="146"/>
    </row>
    <row r="458" spans="4:9" x14ac:dyDescent="0.2">
      <c r="D458" s="146"/>
      <c r="E458" s="146"/>
      <c r="F458" s="146"/>
      <c r="G458" s="146"/>
      <c r="H458" s="146"/>
      <c r="I458" s="146"/>
    </row>
    <row r="459" spans="4:9" x14ac:dyDescent="0.2">
      <c r="D459" s="146"/>
      <c r="E459" s="146"/>
      <c r="F459" s="146"/>
      <c r="G459" s="146"/>
      <c r="H459" s="146"/>
      <c r="I459" s="146"/>
    </row>
    <row r="460" spans="4:9" x14ac:dyDescent="0.2">
      <c r="D460" s="146"/>
      <c r="E460" s="146"/>
      <c r="F460" s="146"/>
      <c r="G460" s="146"/>
      <c r="H460" s="146"/>
      <c r="I460" s="146"/>
    </row>
    <row r="461" spans="4:9" x14ac:dyDescent="0.2">
      <c r="D461" s="146"/>
      <c r="E461" s="146"/>
      <c r="F461" s="146"/>
      <c r="G461" s="146"/>
      <c r="H461" s="146"/>
      <c r="I461" s="146"/>
    </row>
    <row r="462" spans="4:9" x14ac:dyDescent="0.2">
      <c r="D462" s="146"/>
      <c r="E462" s="146"/>
      <c r="F462" s="146"/>
      <c r="G462" s="146"/>
      <c r="H462" s="146"/>
      <c r="I462" s="146"/>
    </row>
    <row r="463" spans="4:9" x14ac:dyDescent="0.2">
      <c r="D463" s="146"/>
      <c r="E463" s="146"/>
      <c r="F463" s="146"/>
      <c r="G463" s="146"/>
      <c r="H463" s="146"/>
      <c r="I463" s="146"/>
    </row>
    <row r="464" spans="4:9" x14ac:dyDescent="0.2">
      <c r="D464" s="146"/>
      <c r="E464" s="146"/>
      <c r="F464" s="146"/>
      <c r="G464" s="146"/>
      <c r="H464" s="146"/>
      <c r="I464" s="146"/>
    </row>
    <row r="465" spans="4:9" x14ac:dyDescent="0.2">
      <c r="D465" s="146"/>
      <c r="E465" s="146"/>
      <c r="F465" s="146"/>
      <c r="G465" s="146"/>
      <c r="H465" s="146"/>
      <c r="I465" s="146"/>
    </row>
    <row r="466" spans="4:9" x14ac:dyDescent="0.2">
      <c r="D466" s="146"/>
      <c r="E466" s="146"/>
      <c r="F466" s="146"/>
      <c r="G466" s="146"/>
      <c r="H466" s="146"/>
      <c r="I466" s="146"/>
    </row>
    <row r="467" spans="4:9" x14ac:dyDescent="0.2">
      <c r="D467" s="146"/>
      <c r="E467" s="146"/>
      <c r="F467" s="146"/>
      <c r="G467" s="146"/>
      <c r="H467" s="146"/>
      <c r="I467" s="146"/>
    </row>
    <row r="468" spans="4:9" x14ac:dyDescent="0.2">
      <c r="D468" s="146"/>
      <c r="E468" s="146"/>
      <c r="F468" s="146"/>
      <c r="G468" s="146"/>
      <c r="H468" s="146"/>
      <c r="I468" s="146"/>
    </row>
    <row r="469" spans="4:9" x14ac:dyDescent="0.2">
      <c r="D469" s="146"/>
      <c r="E469" s="146"/>
      <c r="F469" s="146"/>
      <c r="G469" s="146"/>
      <c r="H469" s="146"/>
      <c r="I469" s="146"/>
    </row>
    <row r="470" spans="4:9" x14ac:dyDescent="0.2">
      <c r="D470" s="146"/>
      <c r="E470" s="146"/>
      <c r="F470" s="146"/>
      <c r="G470" s="146"/>
      <c r="H470" s="146"/>
      <c r="I470" s="146"/>
    </row>
    <row r="471" spans="4:9" x14ac:dyDescent="0.2">
      <c r="D471" s="146"/>
      <c r="E471" s="146"/>
      <c r="F471" s="146"/>
      <c r="G471" s="146"/>
      <c r="H471" s="146"/>
      <c r="I471" s="146"/>
    </row>
    <row r="472" spans="4:9" x14ac:dyDescent="0.2">
      <c r="D472" s="146"/>
      <c r="E472" s="146"/>
      <c r="F472" s="146"/>
      <c r="G472" s="146"/>
      <c r="H472" s="146"/>
      <c r="I472" s="146"/>
    </row>
    <row r="473" spans="4:9" x14ac:dyDescent="0.2">
      <c r="D473" s="146"/>
      <c r="E473" s="146"/>
      <c r="F473" s="146"/>
      <c r="G473" s="146"/>
      <c r="H473" s="146"/>
      <c r="I473" s="146"/>
    </row>
    <row r="474" spans="4:9" x14ac:dyDescent="0.2">
      <c r="D474" s="146"/>
      <c r="E474" s="146"/>
      <c r="F474" s="146"/>
      <c r="G474" s="146"/>
      <c r="H474" s="146"/>
      <c r="I474" s="146"/>
    </row>
    <row r="475" spans="4:9" x14ac:dyDescent="0.2">
      <c r="D475" s="146"/>
      <c r="E475" s="146"/>
      <c r="F475" s="146"/>
      <c r="G475" s="146"/>
      <c r="H475" s="146"/>
      <c r="I475" s="146"/>
    </row>
    <row r="476" spans="4:9" x14ac:dyDescent="0.2">
      <c r="D476" s="146"/>
      <c r="E476" s="146"/>
      <c r="F476" s="146"/>
      <c r="G476" s="146"/>
      <c r="H476" s="146"/>
      <c r="I476" s="146"/>
    </row>
    <row r="477" spans="4:9" x14ac:dyDescent="0.2">
      <c r="D477" s="146"/>
      <c r="E477" s="146"/>
      <c r="F477" s="146"/>
      <c r="G477" s="146"/>
      <c r="H477" s="146"/>
      <c r="I477" s="146"/>
    </row>
    <row r="478" spans="4:9" x14ac:dyDescent="0.2">
      <c r="D478" s="146"/>
      <c r="E478" s="146"/>
      <c r="F478" s="146"/>
      <c r="G478" s="146"/>
      <c r="H478" s="146"/>
      <c r="I478" s="146"/>
    </row>
    <row r="479" spans="4:9" x14ac:dyDescent="0.2">
      <c r="D479" s="146"/>
      <c r="E479" s="146"/>
      <c r="F479" s="146"/>
      <c r="G479" s="146"/>
      <c r="H479" s="146"/>
      <c r="I479" s="146"/>
    </row>
    <row r="480" spans="4:9" x14ac:dyDescent="0.2">
      <c r="D480" s="146"/>
      <c r="E480" s="146"/>
      <c r="F480" s="146"/>
      <c r="G480" s="146"/>
      <c r="H480" s="146"/>
      <c r="I480" s="146"/>
    </row>
    <row r="481" spans="4:9" x14ac:dyDescent="0.2">
      <c r="D481" s="146"/>
      <c r="E481" s="146"/>
      <c r="F481" s="146"/>
      <c r="G481" s="146"/>
      <c r="H481" s="146"/>
      <c r="I481" s="146"/>
    </row>
    <row r="482" spans="4:9" x14ac:dyDescent="0.2">
      <c r="D482" s="146"/>
      <c r="E482" s="146"/>
      <c r="F482" s="146"/>
      <c r="G482" s="146"/>
      <c r="H482" s="146"/>
      <c r="I482" s="146"/>
    </row>
    <row r="483" spans="4:9" x14ac:dyDescent="0.2">
      <c r="D483" s="146"/>
      <c r="E483" s="146"/>
      <c r="F483" s="146"/>
      <c r="G483" s="146"/>
      <c r="H483" s="146"/>
      <c r="I483" s="146"/>
    </row>
    <row r="484" spans="4:9" x14ac:dyDescent="0.2">
      <c r="D484" s="146"/>
      <c r="E484" s="146"/>
      <c r="F484" s="146"/>
      <c r="G484" s="146"/>
      <c r="H484" s="146"/>
      <c r="I484" s="146"/>
    </row>
    <row r="485" spans="4:9" x14ac:dyDescent="0.2">
      <c r="D485" s="146"/>
      <c r="E485" s="146"/>
      <c r="F485" s="146"/>
      <c r="G485" s="146"/>
      <c r="H485" s="146"/>
      <c r="I485" s="146"/>
    </row>
    <row r="486" spans="4:9" x14ac:dyDescent="0.2">
      <c r="D486" s="146"/>
      <c r="E486" s="146"/>
      <c r="F486" s="146"/>
      <c r="G486" s="146"/>
      <c r="H486" s="146"/>
      <c r="I486" s="146"/>
    </row>
    <row r="487" spans="4:9" x14ac:dyDescent="0.2">
      <c r="D487" s="146"/>
      <c r="E487" s="146"/>
      <c r="F487" s="146"/>
      <c r="G487" s="146"/>
      <c r="H487" s="146"/>
      <c r="I487" s="146"/>
    </row>
    <row r="488" spans="4:9" x14ac:dyDescent="0.2">
      <c r="D488" s="146"/>
      <c r="E488" s="146"/>
      <c r="F488" s="146"/>
      <c r="G488" s="146"/>
      <c r="H488" s="146"/>
      <c r="I488" s="146"/>
    </row>
    <row r="489" spans="4:9" x14ac:dyDescent="0.2">
      <c r="D489" s="146"/>
      <c r="E489" s="146"/>
      <c r="F489" s="146"/>
      <c r="G489" s="146"/>
      <c r="H489" s="146"/>
      <c r="I489" s="146"/>
    </row>
    <row r="490" spans="4:9" x14ac:dyDescent="0.2">
      <c r="D490" s="146"/>
      <c r="E490" s="146"/>
      <c r="F490" s="146"/>
      <c r="G490" s="146"/>
      <c r="H490" s="146"/>
      <c r="I490" s="146"/>
    </row>
    <row r="491" spans="4:9" x14ac:dyDescent="0.2">
      <c r="D491" s="146"/>
      <c r="E491" s="146"/>
      <c r="F491" s="146"/>
      <c r="G491" s="146"/>
      <c r="H491" s="146"/>
      <c r="I491" s="146"/>
    </row>
    <row r="492" spans="4:9" x14ac:dyDescent="0.2">
      <c r="D492" s="146"/>
      <c r="E492" s="146"/>
      <c r="F492" s="146"/>
      <c r="G492" s="146"/>
      <c r="H492" s="146"/>
      <c r="I492" s="146"/>
    </row>
    <row r="493" spans="4:9" x14ac:dyDescent="0.2">
      <c r="D493" s="146"/>
      <c r="E493" s="146"/>
      <c r="F493" s="146"/>
      <c r="G493" s="146"/>
      <c r="H493" s="146"/>
      <c r="I493" s="146"/>
    </row>
    <row r="494" spans="4:9" x14ac:dyDescent="0.2">
      <c r="D494" s="146"/>
      <c r="E494" s="146"/>
      <c r="F494" s="146"/>
      <c r="G494" s="146"/>
      <c r="H494" s="146"/>
      <c r="I494" s="146"/>
    </row>
    <row r="495" spans="4:9" x14ac:dyDescent="0.2">
      <c r="D495" s="146"/>
      <c r="E495" s="146"/>
      <c r="F495" s="146"/>
      <c r="G495" s="146"/>
      <c r="H495" s="146"/>
      <c r="I495" s="146"/>
    </row>
    <row r="496" spans="4:9" x14ac:dyDescent="0.2">
      <c r="D496" s="146"/>
      <c r="E496" s="146"/>
      <c r="F496" s="146"/>
      <c r="G496" s="146"/>
      <c r="H496" s="146"/>
      <c r="I496" s="146"/>
    </row>
    <row r="497" spans="4:9" x14ac:dyDescent="0.2">
      <c r="D497" s="146"/>
      <c r="E497" s="146"/>
      <c r="F497" s="146"/>
      <c r="G497" s="146"/>
      <c r="H497" s="146"/>
      <c r="I497" s="146"/>
    </row>
    <row r="498" spans="4:9" x14ac:dyDescent="0.2">
      <c r="D498" s="146"/>
      <c r="E498" s="146"/>
      <c r="F498" s="146"/>
      <c r="G498" s="146"/>
      <c r="H498" s="146"/>
      <c r="I498" s="146"/>
    </row>
    <row r="499" spans="4:9" x14ac:dyDescent="0.2">
      <c r="D499" s="146"/>
      <c r="E499" s="146"/>
      <c r="F499" s="146"/>
      <c r="G499" s="146"/>
      <c r="H499" s="146"/>
      <c r="I499" s="146"/>
    </row>
    <row r="500" spans="4:9" x14ac:dyDescent="0.2">
      <c r="D500" s="146"/>
      <c r="E500" s="146"/>
      <c r="F500" s="146"/>
      <c r="G500" s="146"/>
      <c r="H500" s="146"/>
      <c r="I500" s="146"/>
    </row>
    <row r="501" spans="4:9" x14ac:dyDescent="0.2">
      <c r="D501" s="146"/>
      <c r="E501" s="146"/>
      <c r="F501" s="146"/>
      <c r="G501" s="146"/>
      <c r="H501" s="146"/>
      <c r="I501" s="146"/>
    </row>
    <row r="502" spans="4:9" x14ac:dyDescent="0.2">
      <c r="D502" s="146"/>
      <c r="E502" s="146"/>
      <c r="F502" s="146"/>
      <c r="G502" s="146"/>
      <c r="H502" s="146"/>
      <c r="I502" s="146"/>
    </row>
    <row r="503" spans="4:9" x14ac:dyDescent="0.2">
      <c r="D503" s="146"/>
      <c r="E503" s="146"/>
      <c r="F503" s="146"/>
      <c r="G503" s="146"/>
      <c r="H503" s="146"/>
      <c r="I503" s="146"/>
    </row>
    <row r="504" spans="4:9" x14ac:dyDescent="0.2">
      <c r="D504" s="146"/>
      <c r="E504" s="146"/>
      <c r="F504" s="146"/>
      <c r="G504" s="146"/>
      <c r="H504" s="146"/>
      <c r="I504" s="146"/>
    </row>
    <row r="505" spans="4:9" x14ac:dyDescent="0.2">
      <c r="D505" s="146"/>
      <c r="E505" s="146"/>
      <c r="F505" s="146"/>
      <c r="G505" s="146"/>
      <c r="H505" s="146"/>
      <c r="I505" s="146"/>
    </row>
    <row r="506" spans="4:9" x14ac:dyDescent="0.2">
      <c r="D506" s="146"/>
      <c r="E506" s="146"/>
      <c r="F506" s="146"/>
      <c r="G506" s="146"/>
      <c r="H506" s="146"/>
      <c r="I506" s="146"/>
    </row>
    <row r="507" spans="4:9" x14ac:dyDescent="0.2">
      <c r="D507" s="146"/>
      <c r="E507" s="146"/>
      <c r="F507" s="146"/>
      <c r="G507" s="146"/>
      <c r="H507" s="146"/>
      <c r="I507" s="146"/>
    </row>
    <row r="508" spans="4:9" x14ac:dyDescent="0.2">
      <c r="D508" s="146"/>
      <c r="E508" s="146"/>
      <c r="F508" s="146"/>
      <c r="G508" s="146"/>
      <c r="H508" s="146"/>
      <c r="I508" s="146"/>
    </row>
    <row r="509" spans="4:9" x14ac:dyDescent="0.2">
      <c r="D509" s="146"/>
      <c r="E509" s="146"/>
      <c r="F509" s="146"/>
      <c r="G509" s="146"/>
      <c r="H509" s="146"/>
      <c r="I509" s="146"/>
    </row>
    <row r="510" spans="4:9" x14ac:dyDescent="0.2">
      <c r="D510" s="146"/>
      <c r="E510" s="146"/>
      <c r="F510" s="146"/>
      <c r="G510" s="146"/>
      <c r="H510" s="146"/>
      <c r="I510" s="146"/>
    </row>
    <row r="511" spans="4:9" x14ac:dyDescent="0.2">
      <c r="D511" s="146"/>
      <c r="E511" s="146"/>
      <c r="F511" s="146"/>
      <c r="G511" s="146"/>
      <c r="H511" s="146"/>
      <c r="I511" s="146"/>
    </row>
    <row r="512" spans="4:9" x14ac:dyDescent="0.2">
      <c r="D512" s="146"/>
      <c r="E512" s="146"/>
      <c r="F512" s="146"/>
      <c r="G512" s="146"/>
      <c r="H512" s="146"/>
      <c r="I512" s="146"/>
    </row>
    <row r="513" spans="4:9" x14ac:dyDescent="0.2">
      <c r="D513" s="146"/>
      <c r="E513" s="146"/>
      <c r="F513" s="146"/>
      <c r="G513" s="146"/>
      <c r="H513" s="146"/>
      <c r="I513" s="146"/>
    </row>
    <row r="514" spans="4:9" x14ac:dyDescent="0.2">
      <c r="D514" s="146"/>
      <c r="E514" s="146"/>
      <c r="F514" s="146"/>
      <c r="G514" s="146"/>
      <c r="H514" s="146"/>
      <c r="I514" s="146"/>
    </row>
    <row r="515" spans="4:9" x14ac:dyDescent="0.2">
      <c r="D515" s="146"/>
      <c r="E515" s="146"/>
      <c r="F515" s="146"/>
      <c r="G515" s="146"/>
      <c r="H515" s="146"/>
      <c r="I515" s="146"/>
    </row>
    <row r="516" spans="4:9" x14ac:dyDescent="0.2">
      <c r="D516" s="146"/>
      <c r="E516" s="146"/>
      <c r="F516" s="146"/>
      <c r="G516" s="146"/>
      <c r="H516" s="146"/>
      <c r="I516" s="146"/>
    </row>
    <row r="517" spans="4:9" x14ac:dyDescent="0.2">
      <c r="D517" s="146"/>
      <c r="E517" s="146"/>
      <c r="F517" s="146"/>
      <c r="G517" s="146"/>
      <c r="H517" s="146"/>
      <c r="I517" s="146"/>
    </row>
    <row r="518" spans="4:9" x14ac:dyDescent="0.2">
      <c r="D518" s="146"/>
      <c r="E518" s="146"/>
      <c r="F518" s="146"/>
      <c r="G518" s="146"/>
      <c r="H518" s="146"/>
      <c r="I518" s="146"/>
    </row>
    <row r="519" spans="4:9" x14ac:dyDescent="0.2">
      <c r="D519" s="146"/>
      <c r="E519" s="146"/>
      <c r="F519" s="146"/>
      <c r="G519" s="146"/>
      <c r="H519" s="146"/>
      <c r="I519" s="146"/>
    </row>
    <row r="520" spans="4:9" x14ac:dyDescent="0.2">
      <c r="D520" s="146"/>
      <c r="E520" s="146"/>
      <c r="F520" s="146"/>
      <c r="G520" s="146"/>
      <c r="H520" s="146"/>
      <c r="I520" s="146"/>
    </row>
    <row r="521" spans="4:9" x14ac:dyDescent="0.2">
      <c r="D521" s="146"/>
      <c r="E521" s="146"/>
      <c r="F521" s="146"/>
      <c r="G521" s="146"/>
      <c r="H521" s="146"/>
      <c r="I521" s="146"/>
    </row>
    <row r="522" spans="4:9" x14ac:dyDescent="0.2">
      <c r="D522" s="146"/>
      <c r="E522" s="146"/>
      <c r="F522" s="146"/>
      <c r="G522" s="146"/>
      <c r="H522" s="146"/>
      <c r="I522" s="146"/>
    </row>
    <row r="523" spans="4:9" x14ac:dyDescent="0.2">
      <c r="D523" s="146"/>
      <c r="E523" s="146"/>
      <c r="F523" s="146"/>
      <c r="G523" s="146"/>
      <c r="H523" s="146"/>
      <c r="I523" s="146"/>
    </row>
    <row r="524" spans="4:9" x14ac:dyDescent="0.2">
      <c r="D524" s="146"/>
      <c r="E524" s="146"/>
      <c r="F524" s="146"/>
      <c r="G524" s="146"/>
      <c r="H524" s="146"/>
      <c r="I524" s="146"/>
    </row>
    <row r="525" spans="4:9" x14ac:dyDescent="0.2">
      <c r="D525" s="146"/>
      <c r="E525" s="146"/>
      <c r="F525" s="146"/>
      <c r="G525" s="146"/>
      <c r="H525" s="146"/>
      <c r="I525" s="146"/>
    </row>
    <row r="526" spans="4:9" x14ac:dyDescent="0.2">
      <c r="D526" s="146"/>
      <c r="E526" s="146"/>
      <c r="F526" s="146"/>
      <c r="G526" s="146"/>
      <c r="H526" s="146"/>
      <c r="I526" s="146"/>
    </row>
    <row r="527" spans="4:9" x14ac:dyDescent="0.2">
      <c r="D527" s="146"/>
      <c r="E527" s="146"/>
      <c r="F527" s="146"/>
      <c r="G527" s="146"/>
      <c r="H527" s="146"/>
      <c r="I527" s="146"/>
    </row>
    <row r="528" spans="4:9" x14ac:dyDescent="0.2">
      <c r="D528" s="146"/>
      <c r="E528" s="146"/>
      <c r="F528" s="146"/>
      <c r="G528" s="146"/>
      <c r="H528" s="146"/>
      <c r="I528" s="146"/>
    </row>
    <row r="529" spans="4:9" x14ac:dyDescent="0.2">
      <c r="D529" s="146"/>
      <c r="E529" s="146"/>
      <c r="F529" s="146"/>
      <c r="G529" s="146"/>
      <c r="H529" s="146"/>
      <c r="I529" s="146"/>
    </row>
    <row r="530" spans="4:9" x14ac:dyDescent="0.2">
      <c r="D530" s="146"/>
      <c r="E530" s="146"/>
      <c r="F530" s="146"/>
      <c r="G530" s="146"/>
      <c r="H530" s="146"/>
      <c r="I530" s="146"/>
    </row>
    <row r="531" spans="4:9" x14ac:dyDescent="0.2">
      <c r="D531" s="146"/>
      <c r="E531" s="146"/>
      <c r="F531" s="146"/>
      <c r="G531" s="146"/>
      <c r="H531" s="146"/>
      <c r="I531" s="146"/>
    </row>
    <row r="532" spans="4:9" x14ac:dyDescent="0.2">
      <c r="D532" s="146"/>
      <c r="E532" s="146"/>
      <c r="F532" s="146"/>
      <c r="G532" s="146"/>
      <c r="H532" s="146"/>
      <c r="I532" s="146"/>
    </row>
    <row r="533" spans="4:9" x14ac:dyDescent="0.2">
      <c r="D533" s="146"/>
      <c r="E533" s="146"/>
      <c r="F533" s="146"/>
      <c r="G533" s="146"/>
      <c r="H533" s="146"/>
      <c r="I533" s="146"/>
    </row>
    <row r="534" spans="4:9" x14ac:dyDescent="0.2">
      <c r="D534" s="146"/>
      <c r="E534" s="146"/>
      <c r="F534" s="146"/>
      <c r="G534" s="146"/>
      <c r="H534" s="146"/>
      <c r="I534" s="146"/>
    </row>
    <row r="535" spans="4:9" x14ac:dyDescent="0.2">
      <c r="D535" s="146"/>
      <c r="E535" s="146"/>
      <c r="F535" s="146"/>
      <c r="G535" s="146"/>
      <c r="H535" s="146"/>
      <c r="I535" s="146"/>
    </row>
    <row r="536" spans="4:9" x14ac:dyDescent="0.2">
      <c r="D536" s="146"/>
      <c r="E536" s="146"/>
      <c r="F536" s="146"/>
      <c r="G536" s="146"/>
      <c r="H536" s="146"/>
      <c r="I536" s="146"/>
    </row>
    <row r="537" spans="4:9" x14ac:dyDescent="0.2">
      <c r="D537" s="146"/>
      <c r="E537" s="146"/>
      <c r="F537" s="146"/>
      <c r="G537" s="146"/>
      <c r="H537" s="146"/>
      <c r="I537" s="146"/>
    </row>
    <row r="538" spans="4:9" x14ac:dyDescent="0.2">
      <c r="D538" s="146"/>
      <c r="E538" s="146"/>
      <c r="F538" s="146"/>
      <c r="G538" s="146"/>
      <c r="H538" s="146"/>
      <c r="I538" s="146"/>
    </row>
    <row r="539" spans="4:9" x14ac:dyDescent="0.2">
      <c r="D539" s="146"/>
      <c r="E539" s="146"/>
      <c r="F539" s="146"/>
      <c r="G539" s="146"/>
      <c r="H539" s="146"/>
      <c r="I539" s="146"/>
    </row>
    <row r="540" spans="4:9" x14ac:dyDescent="0.2">
      <c r="D540" s="146"/>
      <c r="E540" s="146"/>
      <c r="F540" s="146"/>
      <c r="G540" s="146"/>
      <c r="H540" s="146"/>
      <c r="I540" s="146"/>
    </row>
    <row r="541" spans="4:9" x14ac:dyDescent="0.2">
      <c r="D541" s="146"/>
      <c r="E541" s="146"/>
      <c r="F541" s="146"/>
      <c r="G541" s="146"/>
      <c r="H541" s="146"/>
      <c r="I541" s="146"/>
    </row>
    <row r="542" spans="4:9" x14ac:dyDescent="0.2">
      <c r="D542" s="146"/>
      <c r="E542" s="146"/>
      <c r="F542" s="146"/>
      <c r="G542" s="146"/>
      <c r="H542" s="146"/>
      <c r="I542" s="146"/>
    </row>
    <row r="543" spans="4:9" x14ac:dyDescent="0.2">
      <c r="D543" s="146"/>
      <c r="E543" s="146"/>
      <c r="F543" s="146"/>
      <c r="G543" s="146"/>
      <c r="H543" s="146"/>
      <c r="I543" s="146"/>
    </row>
    <row r="544" spans="4:9" x14ac:dyDescent="0.2">
      <c r="D544" s="146"/>
      <c r="E544" s="146"/>
      <c r="F544" s="146"/>
      <c r="G544" s="146"/>
      <c r="H544" s="146"/>
      <c r="I544" s="146"/>
    </row>
    <row r="545" spans="4:9" x14ac:dyDescent="0.2">
      <c r="D545" s="146"/>
      <c r="E545" s="146"/>
      <c r="F545" s="146"/>
      <c r="G545" s="146"/>
      <c r="H545" s="146"/>
      <c r="I545" s="146"/>
    </row>
    <row r="546" spans="4:9" x14ac:dyDescent="0.2">
      <c r="D546" s="146"/>
      <c r="E546" s="146"/>
      <c r="F546" s="146"/>
      <c r="G546" s="146"/>
      <c r="H546" s="146"/>
      <c r="I546" s="146"/>
    </row>
    <row r="547" spans="4:9" x14ac:dyDescent="0.2">
      <c r="D547" s="146"/>
      <c r="E547" s="146"/>
      <c r="F547" s="146"/>
      <c r="G547" s="146"/>
      <c r="H547" s="146"/>
      <c r="I547" s="146"/>
    </row>
    <row r="548" spans="4:9" x14ac:dyDescent="0.2">
      <c r="D548" s="146"/>
      <c r="E548" s="146"/>
      <c r="F548" s="146"/>
      <c r="G548" s="146"/>
      <c r="H548" s="146"/>
      <c r="I548" s="146"/>
    </row>
    <row r="549" spans="4:9" x14ac:dyDescent="0.2">
      <c r="D549" s="146"/>
      <c r="E549" s="146"/>
      <c r="F549" s="146"/>
      <c r="G549" s="146"/>
      <c r="H549" s="146"/>
      <c r="I549" s="146"/>
    </row>
    <row r="550" spans="4:9" x14ac:dyDescent="0.2">
      <c r="D550" s="146"/>
      <c r="E550" s="146"/>
      <c r="F550" s="146"/>
      <c r="G550" s="146"/>
      <c r="H550" s="146"/>
      <c r="I550" s="146"/>
    </row>
    <row r="551" spans="4:9" x14ac:dyDescent="0.2">
      <c r="D551" s="146"/>
      <c r="E551" s="146"/>
      <c r="F551" s="146"/>
      <c r="G551" s="146"/>
      <c r="H551" s="146"/>
      <c r="I551" s="146"/>
    </row>
    <row r="552" spans="4:9" x14ac:dyDescent="0.2">
      <c r="D552" s="146"/>
      <c r="E552" s="146"/>
      <c r="F552" s="146"/>
      <c r="G552" s="146"/>
      <c r="H552" s="146"/>
      <c r="I552" s="146"/>
    </row>
    <row r="553" spans="4:9" x14ac:dyDescent="0.2">
      <c r="D553" s="146"/>
      <c r="E553" s="146"/>
      <c r="F553" s="146"/>
      <c r="G553" s="146"/>
      <c r="H553" s="146"/>
      <c r="I553" s="146"/>
    </row>
    <row r="554" spans="4:9" x14ac:dyDescent="0.2">
      <c r="D554" s="146"/>
      <c r="E554" s="146"/>
      <c r="F554" s="146"/>
      <c r="G554" s="146"/>
      <c r="H554" s="146"/>
      <c r="I554" s="146"/>
    </row>
    <row r="555" spans="4:9" x14ac:dyDescent="0.2">
      <c r="D555" s="146"/>
      <c r="E555" s="146"/>
      <c r="F555" s="146"/>
      <c r="G555" s="146"/>
      <c r="H555" s="146"/>
      <c r="I555" s="146"/>
    </row>
    <row r="556" spans="4:9" x14ac:dyDescent="0.2">
      <c r="D556" s="146"/>
      <c r="E556" s="146"/>
      <c r="F556" s="146"/>
      <c r="G556" s="146"/>
      <c r="H556" s="146"/>
      <c r="I556" s="146"/>
    </row>
    <row r="557" spans="4:9" x14ac:dyDescent="0.2">
      <c r="D557" s="146"/>
      <c r="E557" s="146"/>
      <c r="F557" s="146"/>
      <c r="G557" s="146"/>
      <c r="H557" s="146"/>
      <c r="I557" s="146"/>
    </row>
    <row r="558" spans="4:9" x14ac:dyDescent="0.2">
      <c r="D558" s="146"/>
      <c r="E558" s="146"/>
      <c r="F558" s="146"/>
      <c r="G558" s="146"/>
      <c r="H558" s="146"/>
      <c r="I558" s="146"/>
    </row>
    <row r="559" spans="4:9" x14ac:dyDescent="0.2">
      <c r="D559" s="146"/>
      <c r="E559" s="146"/>
      <c r="F559" s="146"/>
      <c r="G559" s="146"/>
      <c r="H559" s="146"/>
      <c r="I559" s="146"/>
    </row>
    <row r="560" spans="4:9" x14ac:dyDescent="0.2">
      <c r="D560" s="146"/>
      <c r="E560" s="146"/>
      <c r="F560" s="146"/>
      <c r="G560" s="146"/>
      <c r="H560" s="146"/>
      <c r="I560" s="146"/>
    </row>
    <row r="561" spans="4:9" x14ac:dyDescent="0.2">
      <c r="D561" s="146"/>
      <c r="E561" s="146"/>
      <c r="F561" s="146"/>
      <c r="G561" s="146"/>
      <c r="H561" s="146"/>
      <c r="I561" s="146"/>
    </row>
    <row r="562" spans="4:9" x14ac:dyDescent="0.2">
      <c r="D562" s="146"/>
      <c r="E562" s="146"/>
      <c r="F562" s="146"/>
      <c r="G562" s="146"/>
      <c r="H562" s="146"/>
      <c r="I562" s="146"/>
    </row>
    <row r="563" spans="4:9" x14ac:dyDescent="0.2">
      <c r="D563" s="146"/>
      <c r="E563" s="146"/>
      <c r="F563" s="146"/>
      <c r="G563" s="146"/>
      <c r="H563" s="146"/>
      <c r="I563" s="146"/>
    </row>
    <row r="564" spans="4:9" x14ac:dyDescent="0.2">
      <c r="D564" s="146"/>
      <c r="E564" s="146"/>
      <c r="F564" s="146"/>
      <c r="G564" s="146"/>
      <c r="H564" s="146"/>
      <c r="I564" s="146"/>
    </row>
    <row r="565" spans="4:9" x14ac:dyDescent="0.2">
      <c r="D565" s="146"/>
      <c r="E565" s="146"/>
      <c r="F565" s="146"/>
      <c r="G565" s="146"/>
      <c r="H565" s="146"/>
      <c r="I565" s="146"/>
    </row>
    <row r="566" spans="4:9" x14ac:dyDescent="0.2">
      <c r="D566" s="146"/>
      <c r="E566" s="146"/>
      <c r="F566" s="146"/>
      <c r="G566" s="146"/>
      <c r="H566" s="146"/>
      <c r="I566" s="146"/>
    </row>
    <row r="567" spans="4:9" x14ac:dyDescent="0.2">
      <c r="D567" s="146"/>
      <c r="E567" s="146"/>
      <c r="F567" s="146"/>
      <c r="G567" s="146"/>
      <c r="H567" s="146"/>
      <c r="I567" s="146"/>
    </row>
    <row r="568" spans="4:9" x14ac:dyDescent="0.2">
      <c r="D568" s="146"/>
      <c r="E568" s="146"/>
      <c r="F568" s="146"/>
      <c r="G568" s="146"/>
      <c r="H568" s="146"/>
      <c r="I568" s="146"/>
    </row>
    <row r="569" spans="4:9" x14ac:dyDescent="0.2">
      <c r="D569" s="146"/>
      <c r="E569" s="146"/>
      <c r="F569" s="146"/>
      <c r="G569" s="146"/>
      <c r="H569" s="146"/>
      <c r="I569" s="146"/>
    </row>
    <row r="570" spans="4:9" x14ac:dyDescent="0.2">
      <c r="D570" s="146"/>
      <c r="E570" s="146"/>
      <c r="F570" s="146"/>
      <c r="G570" s="146"/>
      <c r="H570" s="146"/>
      <c r="I570" s="146"/>
    </row>
    <row r="571" spans="4:9" x14ac:dyDescent="0.2">
      <c r="D571" s="146"/>
      <c r="E571" s="146"/>
      <c r="F571" s="146"/>
      <c r="G571" s="146"/>
      <c r="H571" s="146"/>
      <c r="I571" s="146"/>
    </row>
    <row r="572" spans="4:9" x14ac:dyDescent="0.2">
      <c r="D572" s="146"/>
      <c r="E572" s="146"/>
      <c r="F572" s="146"/>
      <c r="G572" s="146"/>
      <c r="H572" s="146"/>
      <c r="I572" s="146"/>
    </row>
    <row r="573" spans="4:9" x14ac:dyDescent="0.2">
      <c r="D573" s="146"/>
      <c r="E573" s="146"/>
      <c r="F573" s="146"/>
      <c r="G573" s="146"/>
      <c r="H573" s="146"/>
      <c r="I573" s="146"/>
    </row>
    <row r="574" spans="4:9" x14ac:dyDescent="0.2">
      <c r="D574" s="146"/>
      <c r="E574" s="146"/>
      <c r="F574" s="146"/>
      <c r="G574" s="146"/>
      <c r="H574" s="146"/>
      <c r="I574" s="146"/>
    </row>
    <row r="575" spans="4:9" x14ac:dyDescent="0.2">
      <c r="D575" s="146"/>
      <c r="E575" s="146"/>
      <c r="F575" s="146"/>
      <c r="G575" s="146"/>
      <c r="H575" s="146"/>
      <c r="I575" s="146"/>
    </row>
    <row r="576" spans="4:9" x14ac:dyDescent="0.2">
      <c r="D576" s="146"/>
      <c r="E576" s="146"/>
      <c r="F576" s="146"/>
      <c r="G576" s="146"/>
      <c r="H576" s="146"/>
      <c r="I576" s="146"/>
    </row>
    <row r="577" spans="4:9" x14ac:dyDescent="0.2">
      <c r="D577" s="146"/>
      <c r="E577" s="146"/>
      <c r="F577" s="146"/>
      <c r="G577" s="146"/>
      <c r="H577" s="146"/>
      <c r="I577" s="146"/>
    </row>
    <row r="578" spans="4:9" x14ac:dyDescent="0.2">
      <c r="D578" s="146"/>
      <c r="E578" s="146"/>
      <c r="F578" s="146"/>
      <c r="G578" s="146"/>
      <c r="H578" s="146"/>
      <c r="I578" s="146"/>
    </row>
    <row r="579" spans="4:9" x14ac:dyDescent="0.2">
      <c r="D579" s="146"/>
      <c r="E579" s="146"/>
      <c r="F579" s="146"/>
      <c r="G579" s="146"/>
      <c r="H579" s="146"/>
      <c r="I579" s="146"/>
    </row>
    <row r="580" spans="4:9" x14ac:dyDescent="0.2">
      <c r="D580" s="146"/>
      <c r="E580" s="146"/>
      <c r="F580" s="146"/>
      <c r="G580" s="146"/>
      <c r="H580" s="146"/>
      <c r="I580" s="146"/>
    </row>
    <row r="581" spans="4:9" x14ac:dyDescent="0.2">
      <c r="D581" s="146"/>
      <c r="E581" s="146"/>
      <c r="F581" s="146"/>
      <c r="G581" s="146"/>
      <c r="H581" s="146"/>
      <c r="I581" s="146"/>
    </row>
    <row r="582" spans="4:9" x14ac:dyDescent="0.2">
      <c r="D582" s="146"/>
      <c r="E582" s="146"/>
      <c r="F582" s="146"/>
      <c r="G582" s="146"/>
      <c r="H582" s="146"/>
      <c r="I582" s="146"/>
    </row>
    <row r="583" spans="4:9" x14ac:dyDescent="0.2">
      <c r="D583" s="146"/>
      <c r="E583" s="146"/>
      <c r="F583" s="146"/>
      <c r="G583" s="146"/>
      <c r="H583" s="146"/>
      <c r="I583" s="146"/>
    </row>
    <row r="584" spans="4:9" x14ac:dyDescent="0.2">
      <c r="D584" s="146"/>
      <c r="E584" s="146"/>
      <c r="F584" s="146"/>
      <c r="G584" s="146"/>
      <c r="H584" s="146"/>
      <c r="I584" s="146"/>
    </row>
    <row r="585" spans="4:9" x14ac:dyDescent="0.2">
      <c r="D585" s="146"/>
      <c r="E585" s="146"/>
      <c r="F585" s="146"/>
      <c r="G585" s="146"/>
      <c r="H585" s="146"/>
      <c r="I585" s="146"/>
    </row>
    <row r="586" spans="4:9" x14ac:dyDescent="0.2">
      <c r="D586" s="146"/>
      <c r="E586" s="146"/>
      <c r="F586" s="146"/>
      <c r="G586" s="146"/>
      <c r="H586" s="146"/>
      <c r="I586" s="146"/>
    </row>
    <row r="587" spans="4:9" x14ac:dyDescent="0.2">
      <c r="D587" s="146"/>
      <c r="E587" s="146"/>
      <c r="F587" s="146"/>
      <c r="G587" s="146"/>
      <c r="H587" s="146"/>
      <c r="I587" s="146"/>
    </row>
    <row r="588" spans="4:9" x14ac:dyDescent="0.2">
      <c r="D588" s="146"/>
      <c r="E588" s="146"/>
      <c r="F588" s="146"/>
      <c r="G588" s="146"/>
      <c r="H588" s="146"/>
      <c r="I588" s="146"/>
    </row>
    <row r="589" spans="4:9" x14ac:dyDescent="0.2">
      <c r="D589" s="146"/>
      <c r="E589" s="146"/>
      <c r="F589" s="146"/>
      <c r="G589" s="146"/>
      <c r="H589" s="146"/>
      <c r="I589" s="146"/>
    </row>
    <row r="590" spans="4:9" x14ac:dyDescent="0.2">
      <c r="D590" s="146"/>
      <c r="E590" s="146"/>
      <c r="F590" s="146"/>
      <c r="G590" s="146"/>
      <c r="H590" s="146"/>
      <c r="I590" s="146"/>
    </row>
    <row r="591" spans="4:9" x14ac:dyDescent="0.2">
      <c r="D591" s="146"/>
      <c r="E591" s="146"/>
      <c r="F591" s="146"/>
      <c r="G591" s="146"/>
      <c r="H591" s="146"/>
      <c r="I591" s="146"/>
    </row>
    <row r="592" spans="4:9" x14ac:dyDescent="0.2">
      <c r="D592" s="146"/>
      <c r="E592" s="146"/>
      <c r="F592" s="146"/>
      <c r="G592" s="146"/>
      <c r="H592" s="146"/>
      <c r="I592" s="146"/>
    </row>
    <row r="593" spans="4:9" x14ac:dyDescent="0.2">
      <c r="D593" s="146"/>
      <c r="E593" s="146"/>
      <c r="F593" s="146"/>
      <c r="G593" s="146"/>
      <c r="H593" s="146"/>
      <c r="I593" s="146"/>
    </row>
    <row r="594" spans="4:9" x14ac:dyDescent="0.2">
      <c r="D594" s="146"/>
      <c r="E594" s="146"/>
      <c r="F594" s="146"/>
      <c r="G594" s="146"/>
      <c r="H594" s="146"/>
      <c r="I594" s="146"/>
    </row>
    <row r="595" spans="4:9" x14ac:dyDescent="0.2">
      <c r="D595" s="146"/>
      <c r="E595" s="146"/>
      <c r="F595" s="146"/>
      <c r="G595" s="146"/>
      <c r="H595" s="146"/>
      <c r="I595" s="146"/>
    </row>
    <row r="596" spans="4:9" x14ac:dyDescent="0.2">
      <c r="D596" s="146"/>
      <c r="E596" s="146"/>
      <c r="F596" s="146"/>
      <c r="G596" s="146"/>
      <c r="H596" s="146"/>
      <c r="I596" s="146"/>
    </row>
    <row r="597" spans="4:9" x14ac:dyDescent="0.2">
      <c r="D597" s="146"/>
      <c r="E597" s="146"/>
      <c r="F597" s="146"/>
      <c r="G597" s="146"/>
      <c r="H597" s="146"/>
      <c r="I597" s="146"/>
    </row>
    <row r="598" spans="4:9" x14ac:dyDescent="0.2">
      <c r="D598" s="146"/>
      <c r="E598" s="146"/>
      <c r="F598" s="146"/>
      <c r="G598" s="146"/>
      <c r="H598" s="146"/>
      <c r="I598" s="146"/>
    </row>
    <row r="599" spans="4:9" x14ac:dyDescent="0.2">
      <c r="D599" s="146"/>
      <c r="E599" s="146"/>
      <c r="F599" s="146"/>
      <c r="G599" s="146"/>
      <c r="H599" s="146"/>
      <c r="I599" s="146"/>
    </row>
    <row r="600" spans="4:9" x14ac:dyDescent="0.2">
      <c r="D600" s="146"/>
      <c r="E600" s="146"/>
      <c r="F600" s="146"/>
      <c r="G600" s="146"/>
      <c r="H600" s="146"/>
      <c r="I600" s="146"/>
    </row>
    <row r="601" spans="4:9" x14ac:dyDescent="0.2">
      <c r="D601" s="146"/>
      <c r="E601" s="146"/>
      <c r="F601" s="146"/>
      <c r="G601" s="146"/>
      <c r="H601" s="146"/>
      <c r="I601" s="146"/>
    </row>
    <row r="602" spans="4:9" x14ac:dyDescent="0.2">
      <c r="D602" s="146"/>
      <c r="E602" s="146"/>
      <c r="F602" s="146"/>
      <c r="G602" s="146"/>
      <c r="H602" s="146"/>
      <c r="I602" s="146"/>
    </row>
    <row r="603" spans="4:9" x14ac:dyDescent="0.2">
      <c r="D603" s="146"/>
      <c r="E603" s="146"/>
      <c r="F603" s="146"/>
      <c r="G603" s="146"/>
      <c r="H603" s="146"/>
      <c r="I603" s="146"/>
    </row>
    <row r="604" spans="4:9" x14ac:dyDescent="0.2">
      <c r="D604" s="146"/>
      <c r="E604" s="146"/>
      <c r="F604" s="146"/>
      <c r="G604" s="146"/>
      <c r="H604" s="146"/>
      <c r="I604" s="146"/>
    </row>
    <row r="605" spans="4:9" x14ac:dyDescent="0.2">
      <c r="D605" s="146"/>
      <c r="E605" s="146"/>
      <c r="F605" s="146"/>
      <c r="G605" s="146"/>
      <c r="H605" s="146"/>
      <c r="I605" s="146"/>
    </row>
    <row r="606" spans="4:9" x14ac:dyDescent="0.2">
      <c r="D606" s="146"/>
      <c r="E606" s="146"/>
      <c r="F606" s="146"/>
      <c r="G606" s="146"/>
      <c r="H606" s="146"/>
      <c r="I606" s="146"/>
    </row>
    <row r="607" spans="4:9" x14ac:dyDescent="0.2">
      <c r="D607" s="146"/>
      <c r="E607" s="146"/>
      <c r="F607" s="146"/>
      <c r="G607" s="146"/>
      <c r="H607" s="146"/>
      <c r="I607" s="146"/>
    </row>
    <row r="608" spans="4:9" x14ac:dyDescent="0.2">
      <c r="D608" s="146"/>
      <c r="E608" s="146"/>
      <c r="F608" s="146"/>
      <c r="G608" s="146"/>
      <c r="H608" s="146"/>
      <c r="I608" s="146"/>
    </row>
    <row r="609" spans="4:9" x14ac:dyDescent="0.2">
      <c r="D609" s="146"/>
      <c r="E609" s="146"/>
      <c r="F609" s="146"/>
      <c r="G609" s="146"/>
      <c r="H609" s="146"/>
      <c r="I609" s="146"/>
    </row>
    <row r="610" spans="4:9" x14ac:dyDescent="0.2">
      <c r="D610" s="146"/>
      <c r="E610" s="146"/>
      <c r="F610" s="146"/>
      <c r="G610" s="146"/>
      <c r="H610" s="146"/>
      <c r="I610" s="146"/>
    </row>
    <row r="611" spans="4:9" x14ac:dyDescent="0.2">
      <c r="D611" s="146"/>
      <c r="E611" s="146"/>
      <c r="F611" s="146"/>
      <c r="G611" s="146"/>
      <c r="H611" s="146"/>
      <c r="I611" s="146"/>
    </row>
    <row r="612" spans="4:9" x14ac:dyDescent="0.2">
      <c r="D612" s="146"/>
      <c r="E612" s="146"/>
      <c r="F612" s="146"/>
      <c r="G612" s="146"/>
      <c r="H612" s="146"/>
      <c r="I612" s="146"/>
    </row>
    <row r="613" spans="4:9" x14ac:dyDescent="0.2">
      <c r="D613" s="146"/>
      <c r="E613" s="146"/>
      <c r="F613" s="146"/>
      <c r="G613" s="146"/>
      <c r="H613" s="146"/>
      <c r="I613" s="146"/>
    </row>
    <row r="614" spans="4:9" x14ac:dyDescent="0.2">
      <c r="D614" s="146"/>
      <c r="E614" s="146"/>
      <c r="F614" s="146"/>
      <c r="G614" s="146"/>
      <c r="H614" s="146"/>
      <c r="I614" s="146"/>
    </row>
    <row r="615" spans="4:9" x14ac:dyDescent="0.2">
      <c r="D615" s="146"/>
      <c r="E615" s="146"/>
      <c r="F615" s="146"/>
      <c r="G615" s="146"/>
      <c r="H615" s="146"/>
      <c r="I615" s="146"/>
    </row>
    <row r="616" spans="4:9" x14ac:dyDescent="0.2">
      <c r="D616" s="146"/>
      <c r="E616" s="146"/>
      <c r="F616" s="146"/>
      <c r="G616" s="146"/>
      <c r="H616" s="146"/>
      <c r="I616" s="146"/>
    </row>
    <row r="617" spans="4:9" x14ac:dyDescent="0.2">
      <c r="D617" s="146"/>
      <c r="E617" s="146"/>
      <c r="F617" s="146"/>
      <c r="G617" s="146"/>
      <c r="H617" s="146"/>
      <c r="I617" s="146"/>
    </row>
    <row r="618" spans="4:9" x14ac:dyDescent="0.2">
      <c r="D618" s="146"/>
      <c r="E618" s="146"/>
      <c r="F618" s="146"/>
      <c r="G618" s="146"/>
      <c r="H618" s="146"/>
      <c r="I618" s="146"/>
    </row>
    <row r="619" spans="4:9" x14ac:dyDescent="0.2">
      <c r="D619" s="146"/>
      <c r="E619" s="146"/>
      <c r="F619" s="146"/>
      <c r="G619" s="146"/>
      <c r="H619" s="146"/>
      <c r="I619" s="146"/>
    </row>
    <row r="620" spans="4:9" x14ac:dyDescent="0.2">
      <c r="D620" s="146"/>
      <c r="E620" s="146"/>
      <c r="F620" s="146"/>
      <c r="G620" s="146"/>
      <c r="H620" s="146"/>
      <c r="I620" s="146"/>
    </row>
    <row r="621" spans="4:9" x14ac:dyDescent="0.2">
      <c r="D621" s="146"/>
      <c r="E621" s="146"/>
      <c r="F621" s="146"/>
      <c r="G621" s="146"/>
      <c r="H621" s="146"/>
      <c r="I621" s="146"/>
    </row>
    <row r="622" spans="4:9" x14ac:dyDescent="0.2">
      <c r="D622" s="146"/>
      <c r="E622" s="146"/>
      <c r="F622" s="146"/>
      <c r="G622" s="146"/>
      <c r="H622" s="146"/>
      <c r="I622" s="146"/>
    </row>
    <row r="623" spans="4:9" x14ac:dyDescent="0.2">
      <c r="D623" s="146"/>
      <c r="E623" s="146"/>
      <c r="F623" s="146"/>
      <c r="G623" s="146"/>
      <c r="H623" s="146"/>
      <c r="I623" s="146"/>
    </row>
    <row r="624" spans="4:9" x14ac:dyDescent="0.2">
      <c r="D624" s="146"/>
      <c r="E624" s="146"/>
      <c r="F624" s="146"/>
      <c r="G624" s="146"/>
      <c r="H624" s="146"/>
      <c r="I624" s="146"/>
    </row>
    <row r="625" spans="4:9" x14ac:dyDescent="0.2">
      <c r="D625" s="146"/>
      <c r="E625" s="146"/>
      <c r="F625" s="146"/>
      <c r="G625" s="146"/>
      <c r="H625" s="146"/>
      <c r="I625" s="146"/>
    </row>
    <row r="626" spans="4:9" x14ac:dyDescent="0.2">
      <c r="D626" s="146"/>
      <c r="E626" s="146"/>
      <c r="F626" s="146"/>
      <c r="G626" s="146"/>
      <c r="H626" s="146"/>
      <c r="I626" s="146"/>
    </row>
    <row r="627" spans="4:9" x14ac:dyDescent="0.2">
      <c r="D627" s="146"/>
      <c r="E627" s="146"/>
      <c r="F627" s="146"/>
      <c r="G627" s="146"/>
      <c r="H627" s="146"/>
      <c r="I627" s="146"/>
    </row>
    <row r="628" spans="4:9" x14ac:dyDescent="0.2">
      <c r="D628" s="146"/>
      <c r="E628" s="146"/>
      <c r="F628" s="146"/>
      <c r="G628" s="146"/>
      <c r="H628" s="146"/>
      <c r="I628" s="146"/>
    </row>
    <row r="629" spans="4:9" x14ac:dyDescent="0.2">
      <c r="D629" s="146"/>
      <c r="E629" s="146"/>
      <c r="F629" s="146"/>
      <c r="G629" s="146"/>
      <c r="H629" s="146"/>
      <c r="I629" s="146"/>
    </row>
    <row r="630" spans="4:9" x14ac:dyDescent="0.2">
      <c r="D630" s="146"/>
      <c r="E630" s="146"/>
      <c r="F630" s="146"/>
      <c r="G630" s="146"/>
      <c r="H630" s="146"/>
      <c r="I630" s="146"/>
    </row>
    <row r="631" spans="4:9" x14ac:dyDescent="0.2">
      <c r="D631" s="146"/>
      <c r="E631" s="146"/>
      <c r="F631" s="146"/>
      <c r="G631" s="146"/>
      <c r="H631" s="146"/>
      <c r="I631" s="146"/>
    </row>
    <row r="632" spans="4:9" x14ac:dyDescent="0.2">
      <c r="D632" s="146"/>
      <c r="E632" s="146"/>
      <c r="F632" s="146"/>
      <c r="G632" s="146"/>
      <c r="H632" s="146"/>
      <c r="I632" s="146"/>
    </row>
    <row r="633" spans="4:9" x14ac:dyDescent="0.2">
      <c r="D633" s="146"/>
      <c r="E633" s="146"/>
      <c r="F633" s="146"/>
      <c r="G633" s="146"/>
      <c r="H633" s="146"/>
      <c r="I633" s="146"/>
    </row>
    <row r="634" spans="4:9" x14ac:dyDescent="0.2">
      <c r="D634" s="146"/>
      <c r="E634" s="146"/>
      <c r="F634" s="146"/>
      <c r="G634" s="146"/>
      <c r="H634" s="146"/>
      <c r="I634" s="146"/>
    </row>
    <row r="635" spans="4:9" x14ac:dyDescent="0.2">
      <c r="D635" s="146"/>
      <c r="E635" s="146"/>
      <c r="F635" s="146"/>
      <c r="G635" s="146"/>
      <c r="H635" s="146"/>
      <c r="I635" s="146"/>
    </row>
    <row r="636" spans="4:9" x14ac:dyDescent="0.2">
      <c r="D636" s="146"/>
      <c r="E636" s="146"/>
      <c r="F636" s="146"/>
      <c r="G636" s="146"/>
      <c r="H636" s="146"/>
      <c r="I636" s="146"/>
    </row>
    <row r="637" spans="4:9" x14ac:dyDescent="0.2">
      <c r="D637" s="146"/>
      <c r="E637" s="146"/>
      <c r="F637" s="146"/>
      <c r="G637" s="146"/>
      <c r="H637" s="146"/>
      <c r="I637" s="146"/>
    </row>
    <row r="638" spans="4:9" x14ac:dyDescent="0.2">
      <c r="D638" s="146"/>
      <c r="E638" s="146"/>
      <c r="F638" s="146"/>
      <c r="G638" s="146"/>
      <c r="H638" s="146"/>
      <c r="I638" s="146"/>
    </row>
    <row r="639" spans="4:9" x14ac:dyDescent="0.2">
      <c r="D639" s="146"/>
      <c r="E639" s="146"/>
      <c r="F639" s="146"/>
      <c r="G639" s="146"/>
      <c r="H639" s="146"/>
      <c r="I639" s="146"/>
    </row>
    <row r="640" spans="4:9" x14ac:dyDescent="0.2">
      <c r="D640" s="146"/>
      <c r="E640" s="146"/>
      <c r="F640" s="146"/>
      <c r="G640" s="146"/>
      <c r="H640" s="146"/>
      <c r="I640" s="146"/>
    </row>
    <row r="641" spans="4:9" x14ac:dyDescent="0.2">
      <c r="D641" s="146"/>
      <c r="E641" s="146"/>
      <c r="F641" s="146"/>
      <c r="G641" s="146"/>
      <c r="H641" s="146"/>
      <c r="I641" s="146"/>
    </row>
    <row r="642" spans="4:9" x14ac:dyDescent="0.2">
      <c r="D642" s="146"/>
      <c r="E642" s="146"/>
      <c r="F642" s="146"/>
      <c r="G642" s="146"/>
      <c r="H642" s="146"/>
      <c r="I642" s="146"/>
    </row>
    <row r="643" spans="4:9" x14ac:dyDescent="0.2">
      <c r="D643" s="146"/>
      <c r="E643" s="146"/>
      <c r="F643" s="146"/>
      <c r="G643" s="146"/>
      <c r="H643" s="146"/>
      <c r="I643" s="146"/>
    </row>
    <row r="644" spans="4:9" x14ac:dyDescent="0.2">
      <c r="D644" s="146"/>
      <c r="E644" s="146"/>
      <c r="F644" s="146"/>
      <c r="G644" s="146"/>
      <c r="H644" s="146"/>
      <c r="I644" s="146"/>
    </row>
    <row r="645" spans="4:9" x14ac:dyDescent="0.2">
      <c r="D645" s="146"/>
      <c r="E645" s="146"/>
      <c r="F645" s="146"/>
      <c r="G645" s="146"/>
      <c r="H645" s="146"/>
      <c r="I645" s="146"/>
    </row>
    <row r="646" spans="4:9" x14ac:dyDescent="0.2">
      <c r="D646" s="146"/>
      <c r="E646" s="146"/>
      <c r="F646" s="146"/>
      <c r="G646" s="146"/>
      <c r="H646" s="146"/>
      <c r="I646" s="146"/>
    </row>
    <row r="647" spans="4:9" x14ac:dyDescent="0.2">
      <c r="D647" s="146"/>
      <c r="E647" s="146"/>
      <c r="F647" s="146"/>
      <c r="G647" s="146"/>
      <c r="H647" s="146"/>
      <c r="I647" s="146"/>
    </row>
    <row r="648" spans="4:9" x14ac:dyDescent="0.2">
      <c r="D648" s="146"/>
      <c r="E648" s="146"/>
      <c r="F648" s="146"/>
      <c r="G648" s="146"/>
      <c r="H648" s="146"/>
      <c r="I648" s="146"/>
    </row>
    <row r="649" spans="4:9" x14ac:dyDescent="0.2">
      <c r="D649" s="146"/>
      <c r="E649" s="146"/>
      <c r="F649" s="146"/>
      <c r="G649" s="146"/>
      <c r="H649" s="146"/>
      <c r="I649" s="146"/>
    </row>
    <row r="650" spans="4:9" x14ac:dyDescent="0.2">
      <c r="D650" s="146"/>
      <c r="E650" s="146"/>
      <c r="F650" s="146"/>
      <c r="G650" s="146"/>
      <c r="H650" s="146"/>
      <c r="I650" s="146"/>
    </row>
    <row r="651" spans="4:9" x14ac:dyDescent="0.2">
      <c r="D651" s="146"/>
      <c r="E651" s="146"/>
      <c r="F651" s="146"/>
      <c r="G651" s="146"/>
      <c r="H651" s="146"/>
      <c r="I651" s="146"/>
    </row>
    <row r="652" spans="4:9" x14ac:dyDescent="0.2">
      <c r="D652" s="146"/>
      <c r="E652" s="146"/>
      <c r="F652" s="146"/>
      <c r="G652" s="146"/>
      <c r="H652" s="146"/>
      <c r="I652" s="146"/>
    </row>
    <row r="653" spans="4:9" x14ac:dyDescent="0.2">
      <c r="D653" s="146"/>
      <c r="E653" s="146"/>
      <c r="F653" s="146"/>
      <c r="G653" s="146"/>
      <c r="H653" s="146"/>
      <c r="I653" s="146"/>
    </row>
    <row r="654" spans="4:9" x14ac:dyDescent="0.2">
      <c r="D654" s="146"/>
      <c r="E654" s="146"/>
      <c r="F654" s="146"/>
      <c r="G654" s="146"/>
      <c r="H654" s="146"/>
      <c r="I654" s="146"/>
    </row>
    <row r="655" spans="4:9" x14ac:dyDescent="0.2">
      <c r="D655" s="146"/>
      <c r="E655" s="146"/>
      <c r="F655" s="146"/>
      <c r="G655" s="146"/>
      <c r="H655" s="146"/>
      <c r="I655" s="146"/>
    </row>
    <row r="656" spans="4:9" x14ac:dyDescent="0.2">
      <c r="D656" s="146"/>
      <c r="E656" s="146"/>
      <c r="F656" s="146"/>
      <c r="G656" s="146"/>
      <c r="H656" s="146"/>
      <c r="I656" s="146"/>
    </row>
    <row r="657" spans="4:9" x14ac:dyDescent="0.2">
      <c r="D657" s="146"/>
      <c r="E657" s="146"/>
      <c r="F657" s="146"/>
      <c r="G657" s="146"/>
      <c r="H657" s="146"/>
      <c r="I657" s="146"/>
    </row>
    <row r="658" spans="4:9" x14ac:dyDescent="0.2">
      <c r="D658" s="146"/>
      <c r="E658" s="146"/>
      <c r="F658" s="146"/>
      <c r="G658" s="146"/>
      <c r="H658" s="146"/>
      <c r="I658" s="146"/>
    </row>
    <row r="659" spans="4:9" x14ac:dyDescent="0.2">
      <c r="D659" s="146"/>
      <c r="E659" s="146"/>
      <c r="F659" s="146"/>
      <c r="G659" s="146"/>
      <c r="H659" s="146"/>
      <c r="I659" s="146"/>
    </row>
    <row r="660" spans="4:9" x14ac:dyDescent="0.2">
      <c r="D660" s="146"/>
      <c r="E660" s="146"/>
      <c r="F660" s="146"/>
      <c r="G660" s="146"/>
      <c r="H660" s="146"/>
      <c r="I660" s="146"/>
    </row>
    <row r="661" spans="4:9" x14ac:dyDescent="0.2">
      <c r="D661" s="146"/>
      <c r="E661" s="146"/>
      <c r="F661" s="146"/>
      <c r="G661" s="146"/>
      <c r="H661" s="146"/>
      <c r="I661" s="146"/>
    </row>
    <row r="662" spans="4:9" x14ac:dyDescent="0.2">
      <c r="D662" s="146"/>
      <c r="E662" s="146"/>
      <c r="F662" s="146"/>
      <c r="G662" s="146"/>
      <c r="H662" s="146"/>
      <c r="I662" s="146"/>
    </row>
    <row r="663" spans="4:9" x14ac:dyDescent="0.2">
      <c r="D663" s="146"/>
      <c r="E663" s="146"/>
      <c r="F663" s="146"/>
      <c r="G663" s="146"/>
      <c r="H663" s="146"/>
      <c r="I663" s="146"/>
    </row>
    <row r="664" spans="4:9" x14ac:dyDescent="0.2">
      <c r="D664" s="146"/>
      <c r="E664" s="146"/>
      <c r="F664" s="146"/>
      <c r="G664" s="146"/>
      <c r="H664" s="146"/>
      <c r="I664" s="146"/>
    </row>
    <row r="665" spans="4:9" x14ac:dyDescent="0.2">
      <c r="D665" s="146"/>
      <c r="E665" s="146"/>
      <c r="F665" s="146"/>
      <c r="G665" s="146"/>
      <c r="H665" s="146"/>
      <c r="I665" s="146"/>
    </row>
    <row r="666" spans="4:9" x14ac:dyDescent="0.2">
      <c r="D666" s="146"/>
      <c r="E666" s="146"/>
      <c r="F666" s="146"/>
      <c r="G666" s="146"/>
      <c r="H666" s="146"/>
      <c r="I666" s="146"/>
    </row>
    <row r="667" spans="4:9" x14ac:dyDescent="0.2">
      <c r="D667" s="146"/>
      <c r="E667" s="146"/>
      <c r="F667" s="146"/>
      <c r="G667" s="146"/>
      <c r="H667" s="146"/>
      <c r="I667" s="146"/>
    </row>
    <row r="668" spans="4:9" x14ac:dyDescent="0.2">
      <c r="D668" s="146"/>
      <c r="E668" s="146"/>
      <c r="F668" s="146"/>
      <c r="G668" s="146"/>
      <c r="H668" s="146"/>
      <c r="I668" s="146"/>
    </row>
    <row r="669" spans="4:9" x14ac:dyDescent="0.2">
      <c r="D669" s="146"/>
      <c r="E669" s="146"/>
      <c r="F669" s="146"/>
      <c r="G669" s="146"/>
      <c r="H669" s="146"/>
      <c r="I669" s="146"/>
    </row>
    <row r="670" spans="4:9" x14ac:dyDescent="0.2">
      <c r="D670" s="146"/>
      <c r="E670" s="146"/>
      <c r="F670" s="146"/>
      <c r="G670" s="146"/>
      <c r="H670" s="146"/>
      <c r="I670" s="146"/>
    </row>
    <row r="671" spans="4:9" x14ac:dyDescent="0.2">
      <c r="D671" s="146"/>
      <c r="E671" s="146"/>
      <c r="F671" s="146"/>
      <c r="G671" s="146"/>
      <c r="H671" s="146"/>
      <c r="I671" s="146"/>
    </row>
    <row r="672" spans="4:9" x14ac:dyDescent="0.2">
      <c r="D672" s="146"/>
      <c r="E672" s="146"/>
      <c r="F672" s="146"/>
      <c r="G672" s="146"/>
      <c r="H672" s="146"/>
      <c r="I672" s="146"/>
    </row>
    <row r="673" spans="4:9" x14ac:dyDescent="0.2">
      <c r="D673" s="146"/>
      <c r="E673" s="146"/>
      <c r="F673" s="146"/>
      <c r="G673" s="146"/>
      <c r="H673" s="146"/>
      <c r="I673" s="146"/>
    </row>
    <row r="674" spans="4:9" x14ac:dyDescent="0.2">
      <c r="D674" s="146"/>
      <c r="E674" s="146"/>
      <c r="F674" s="146"/>
      <c r="G674" s="146"/>
      <c r="H674" s="146"/>
      <c r="I674" s="146"/>
    </row>
    <row r="675" spans="4:9" x14ac:dyDescent="0.2">
      <c r="D675" s="146"/>
      <c r="E675" s="146"/>
      <c r="F675" s="146"/>
      <c r="G675" s="146"/>
      <c r="H675" s="146"/>
      <c r="I675" s="146"/>
    </row>
    <row r="676" spans="4:9" x14ac:dyDescent="0.2">
      <c r="D676" s="146"/>
      <c r="E676" s="146"/>
      <c r="F676" s="146"/>
      <c r="G676" s="146"/>
      <c r="H676" s="146"/>
      <c r="I676" s="146"/>
    </row>
    <row r="677" spans="4:9" x14ac:dyDescent="0.2">
      <c r="D677" s="146"/>
      <c r="E677" s="146"/>
      <c r="F677" s="146"/>
      <c r="G677" s="146"/>
      <c r="H677" s="146"/>
      <c r="I677" s="146"/>
    </row>
    <row r="678" spans="4:9" x14ac:dyDescent="0.2">
      <c r="D678" s="146"/>
      <c r="E678" s="146"/>
      <c r="F678" s="146"/>
      <c r="G678" s="146"/>
      <c r="H678" s="146"/>
      <c r="I678" s="146"/>
    </row>
    <row r="679" spans="4:9" x14ac:dyDescent="0.2">
      <c r="D679" s="146"/>
      <c r="E679" s="146"/>
      <c r="F679" s="146"/>
      <c r="G679" s="146"/>
      <c r="H679" s="146"/>
      <c r="I679" s="146"/>
    </row>
    <row r="680" spans="4:9" x14ac:dyDescent="0.2">
      <c r="D680" s="146"/>
      <c r="E680" s="146"/>
      <c r="F680" s="146"/>
      <c r="G680" s="146"/>
      <c r="H680" s="146"/>
      <c r="I680" s="146"/>
    </row>
    <row r="681" spans="4:9" x14ac:dyDescent="0.2">
      <c r="D681" s="146"/>
      <c r="E681" s="146"/>
      <c r="F681" s="146"/>
      <c r="G681" s="146"/>
      <c r="H681" s="146"/>
      <c r="I681" s="146"/>
    </row>
    <row r="682" spans="4:9" x14ac:dyDescent="0.2">
      <c r="D682" s="146"/>
      <c r="E682" s="146"/>
      <c r="F682" s="146"/>
      <c r="G682" s="146"/>
      <c r="H682" s="146"/>
      <c r="I682" s="146"/>
    </row>
    <row r="683" spans="4:9" x14ac:dyDescent="0.2">
      <c r="D683" s="146"/>
      <c r="E683" s="146"/>
      <c r="F683" s="146"/>
      <c r="G683" s="146"/>
      <c r="H683" s="146"/>
      <c r="I683" s="146"/>
    </row>
    <row r="684" spans="4:9" x14ac:dyDescent="0.2">
      <c r="D684" s="146"/>
      <c r="E684" s="146"/>
      <c r="F684" s="146"/>
      <c r="G684" s="146"/>
      <c r="H684" s="146"/>
      <c r="I684" s="146"/>
    </row>
    <row r="685" spans="4:9" x14ac:dyDescent="0.2">
      <c r="D685" s="146"/>
      <c r="E685" s="146"/>
      <c r="F685" s="146"/>
      <c r="G685" s="146"/>
      <c r="H685" s="146"/>
      <c r="I685" s="146"/>
    </row>
    <row r="686" spans="4:9" x14ac:dyDescent="0.2">
      <c r="D686" s="146"/>
      <c r="E686" s="146"/>
      <c r="F686" s="146"/>
      <c r="G686" s="146"/>
      <c r="H686" s="146"/>
      <c r="I686" s="146"/>
    </row>
    <row r="687" spans="4:9" x14ac:dyDescent="0.2">
      <c r="D687" s="146"/>
      <c r="E687" s="146"/>
      <c r="F687" s="146"/>
      <c r="G687" s="146"/>
      <c r="H687" s="146"/>
      <c r="I687" s="146"/>
    </row>
    <row r="688" spans="4:9" x14ac:dyDescent="0.2">
      <c r="D688" s="146"/>
      <c r="E688" s="146"/>
      <c r="F688" s="146"/>
      <c r="G688" s="146"/>
      <c r="H688" s="146"/>
      <c r="I688" s="146"/>
    </row>
    <row r="689" spans="4:9" x14ac:dyDescent="0.2">
      <c r="D689" s="146"/>
      <c r="E689" s="146"/>
      <c r="F689" s="146"/>
      <c r="G689" s="146"/>
      <c r="H689" s="146"/>
      <c r="I689" s="146"/>
    </row>
    <row r="690" spans="4:9" x14ac:dyDescent="0.2">
      <c r="D690" s="146"/>
      <c r="E690" s="146"/>
      <c r="F690" s="146"/>
      <c r="G690" s="146"/>
      <c r="H690" s="146"/>
      <c r="I690" s="146"/>
    </row>
    <row r="691" spans="4:9" x14ac:dyDescent="0.2">
      <c r="D691" s="146"/>
      <c r="E691" s="146"/>
      <c r="F691" s="146"/>
      <c r="G691" s="146"/>
      <c r="H691" s="146"/>
      <c r="I691" s="146"/>
    </row>
    <row r="692" spans="4:9" x14ac:dyDescent="0.2">
      <c r="D692" s="146"/>
      <c r="E692" s="146"/>
      <c r="F692" s="146"/>
      <c r="G692" s="146"/>
      <c r="H692" s="146"/>
      <c r="I692" s="146"/>
    </row>
    <row r="693" spans="4:9" x14ac:dyDescent="0.2">
      <c r="D693" s="146"/>
      <c r="E693" s="146"/>
      <c r="F693" s="146"/>
      <c r="G693" s="146"/>
      <c r="H693" s="146"/>
      <c r="I693" s="146"/>
    </row>
    <row r="694" spans="4:9" x14ac:dyDescent="0.2">
      <c r="D694" s="146"/>
      <c r="E694" s="146"/>
      <c r="F694" s="146"/>
      <c r="G694" s="146"/>
      <c r="H694" s="146"/>
      <c r="I694" s="146"/>
    </row>
    <row r="695" spans="4:9" x14ac:dyDescent="0.2">
      <c r="D695" s="146"/>
      <c r="E695" s="146"/>
      <c r="F695" s="146"/>
      <c r="G695" s="146"/>
      <c r="H695" s="146"/>
      <c r="I695" s="146"/>
    </row>
    <row r="696" spans="4:9" x14ac:dyDescent="0.2">
      <c r="D696" s="146"/>
      <c r="E696" s="146"/>
      <c r="F696" s="146"/>
      <c r="G696" s="146"/>
      <c r="H696" s="146"/>
      <c r="I696" s="146"/>
    </row>
    <row r="697" spans="4:9" x14ac:dyDescent="0.2">
      <c r="D697" s="146"/>
      <c r="E697" s="146"/>
      <c r="F697" s="146"/>
      <c r="G697" s="146"/>
      <c r="H697" s="146"/>
      <c r="I697" s="146"/>
    </row>
    <row r="698" spans="4:9" x14ac:dyDescent="0.2">
      <c r="D698" s="146"/>
      <c r="E698" s="146"/>
      <c r="F698" s="146"/>
      <c r="G698" s="146"/>
      <c r="H698" s="146"/>
      <c r="I698" s="146"/>
    </row>
    <row r="699" spans="4:9" x14ac:dyDescent="0.2">
      <c r="D699" s="146"/>
      <c r="E699" s="146"/>
      <c r="F699" s="146"/>
      <c r="G699" s="146"/>
      <c r="H699" s="146"/>
      <c r="I699" s="146"/>
    </row>
    <row r="700" spans="4:9" x14ac:dyDescent="0.2">
      <c r="D700" s="146"/>
      <c r="E700" s="146"/>
      <c r="F700" s="146"/>
      <c r="G700" s="146"/>
      <c r="H700" s="146"/>
      <c r="I700" s="146"/>
    </row>
    <row r="701" spans="4:9" x14ac:dyDescent="0.2">
      <c r="D701" s="146"/>
      <c r="E701" s="146"/>
      <c r="F701" s="146"/>
      <c r="G701" s="146"/>
      <c r="H701" s="146"/>
      <c r="I701" s="146"/>
    </row>
    <row r="702" spans="4:9" x14ac:dyDescent="0.2">
      <c r="D702" s="146"/>
      <c r="E702" s="146"/>
      <c r="F702" s="146"/>
      <c r="G702" s="146"/>
      <c r="H702" s="146"/>
      <c r="I702" s="146"/>
    </row>
    <row r="703" spans="4:9" x14ac:dyDescent="0.2">
      <c r="D703" s="146"/>
      <c r="E703" s="146"/>
      <c r="F703" s="146"/>
      <c r="G703" s="146"/>
      <c r="H703" s="146"/>
      <c r="I703" s="146"/>
    </row>
    <row r="704" spans="4:9" x14ac:dyDescent="0.2">
      <c r="D704" s="146"/>
      <c r="E704" s="146"/>
      <c r="F704" s="146"/>
      <c r="G704" s="146"/>
      <c r="H704" s="146"/>
      <c r="I704" s="146"/>
    </row>
    <row r="705" spans="4:9" x14ac:dyDescent="0.2">
      <c r="D705" s="146"/>
      <c r="E705" s="146"/>
      <c r="F705" s="146"/>
      <c r="G705" s="146"/>
      <c r="H705" s="146"/>
      <c r="I705" s="146"/>
    </row>
    <row r="706" spans="4:9" x14ac:dyDescent="0.2">
      <c r="D706" s="146"/>
      <c r="E706" s="146"/>
      <c r="F706" s="146"/>
      <c r="G706" s="146"/>
      <c r="H706" s="146"/>
      <c r="I706" s="146"/>
    </row>
    <row r="707" spans="4:9" x14ac:dyDescent="0.2">
      <c r="D707" s="146"/>
      <c r="E707" s="146"/>
      <c r="F707" s="146"/>
      <c r="G707" s="146"/>
      <c r="H707" s="146"/>
      <c r="I707" s="146"/>
    </row>
    <row r="708" spans="4:9" x14ac:dyDescent="0.2">
      <c r="D708" s="146"/>
      <c r="E708" s="146"/>
      <c r="F708" s="146"/>
      <c r="G708" s="146"/>
      <c r="H708" s="146"/>
      <c r="I708" s="146"/>
    </row>
    <row r="709" spans="4:9" x14ac:dyDescent="0.2">
      <c r="D709" s="146"/>
      <c r="E709" s="146"/>
      <c r="F709" s="146"/>
      <c r="G709" s="146"/>
      <c r="H709" s="146"/>
      <c r="I709" s="146"/>
    </row>
    <row r="710" spans="4:9" x14ac:dyDescent="0.2">
      <c r="D710" s="146"/>
      <c r="E710" s="146"/>
      <c r="F710" s="146"/>
      <c r="G710" s="146"/>
      <c r="H710" s="146"/>
      <c r="I710" s="146"/>
    </row>
    <row r="711" spans="4:9" x14ac:dyDescent="0.2">
      <c r="D711" s="146"/>
      <c r="E711" s="146"/>
      <c r="F711" s="146"/>
      <c r="G711" s="146"/>
      <c r="H711" s="146"/>
      <c r="I711" s="146"/>
    </row>
    <row r="712" spans="4:9" x14ac:dyDescent="0.2">
      <c r="D712" s="146"/>
      <c r="E712" s="146"/>
      <c r="F712" s="146"/>
      <c r="G712" s="146"/>
      <c r="H712" s="146"/>
      <c r="I712" s="146"/>
    </row>
    <row r="713" spans="4:9" x14ac:dyDescent="0.2">
      <c r="D713" s="146"/>
      <c r="E713" s="146"/>
      <c r="F713" s="146"/>
      <c r="G713" s="146"/>
      <c r="H713" s="146"/>
      <c r="I713" s="146"/>
    </row>
    <row r="714" spans="4:9" x14ac:dyDescent="0.2">
      <c r="D714" s="146"/>
      <c r="E714" s="146"/>
      <c r="F714" s="146"/>
      <c r="G714" s="146"/>
      <c r="H714" s="146"/>
      <c r="I714" s="146"/>
    </row>
    <row r="715" spans="4:9" x14ac:dyDescent="0.2">
      <c r="D715" s="146"/>
      <c r="E715" s="146"/>
      <c r="F715" s="146"/>
      <c r="G715" s="146"/>
      <c r="H715" s="146"/>
      <c r="I715" s="146"/>
    </row>
    <row r="716" spans="4:9" x14ac:dyDescent="0.2">
      <c r="D716" s="146"/>
      <c r="E716" s="146"/>
      <c r="F716" s="146"/>
      <c r="G716" s="146"/>
      <c r="H716" s="146"/>
      <c r="I716" s="146"/>
    </row>
    <row r="717" spans="4:9" x14ac:dyDescent="0.2">
      <c r="D717" s="146"/>
      <c r="E717" s="146"/>
      <c r="F717" s="146"/>
      <c r="G717" s="146"/>
      <c r="H717" s="146"/>
      <c r="I717" s="146"/>
    </row>
    <row r="718" spans="4:9" x14ac:dyDescent="0.2">
      <c r="D718" s="146"/>
      <c r="E718" s="146"/>
      <c r="F718" s="146"/>
      <c r="G718" s="146"/>
      <c r="H718" s="146"/>
      <c r="I718" s="146"/>
    </row>
    <row r="719" spans="4:9" x14ac:dyDescent="0.2">
      <c r="D719" s="146"/>
      <c r="E719" s="146"/>
      <c r="F719" s="146"/>
      <c r="G719" s="146"/>
      <c r="H719" s="146"/>
      <c r="I719" s="146"/>
    </row>
    <row r="720" spans="4:9" x14ac:dyDescent="0.2">
      <c r="D720" s="146"/>
      <c r="E720" s="146"/>
      <c r="F720" s="146"/>
      <c r="G720" s="146"/>
      <c r="H720" s="146"/>
      <c r="I720" s="146"/>
    </row>
    <row r="721" spans="4:9" x14ac:dyDescent="0.2">
      <c r="D721" s="146"/>
      <c r="E721" s="146"/>
      <c r="F721" s="146"/>
      <c r="G721" s="146"/>
      <c r="H721" s="146"/>
      <c r="I721" s="146"/>
    </row>
    <row r="722" spans="4:9" x14ac:dyDescent="0.2">
      <c r="D722" s="146"/>
      <c r="E722" s="146"/>
      <c r="F722" s="146"/>
      <c r="G722" s="146"/>
      <c r="H722" s="146"/>
      <c r="I722" s="146"/>
    </row>
    <row r="723" spans="4:9" x14ac:dyDescent="0.2">
      <c r="D723" s="146"/>
      <c r="E723" s="146"/>
      <c r="F723" s="146"/>
      <c r="G723" s="146"/>
      <c r="H723" s="146"/>
      <c r="I723" s="146"/>
    </row>
    <row r="724" spans="4:9" x14ac:dyDescent="0.2">
      <c r="D724" s="146"/>
      <c r="E724" s="146"/>
      <c r="F724" s="146"/>
      <c r="G724" s="146"/>
      <c r="H724" s="146"/>
      <c r="I724" s="146"/>
    </row>
    <row r="725" spans="4:9" x14ac:dyDescent="0.2">
      <c r="D725" s="146"/>
      <c r="E725" s="146"/>
      <c r="F725" s="146"/>
      <c r="G725" s="146"/>
      <c r="H725" s="146"/>
      <c r="I725" s="146"/>
    </row>
    <row r="726" spans="4:9" x14ac:dyDescent="0.2">
      <c r="D726" s="146"/>
      <c r="E726" s="146"/>
      <c r="F726" s="146"/>
      <c r="G726" s="146"/>
      <c r="H726" s="146"/>
      <c r="I726" s="146"/>
    </row>
  </sheetData>
  <mergeCells count="19">
    <mergeCell ref="B109:G110"/>
    <mergeCell ref="B3:D3"/>
    <mergeCell ref="C4:G4"/>
    <mergeCell ref="B5:H5"/>
    <mergeCell ref="B6:H6"/>
    <mergeCell ref="B7:H7"/>
    <mergeCell ref="B9:D9"/>
    <mergeCell ref="E9:I9"/>
    <mergeCell ref="J13:J17"/>
    <mergeCell ref="J20:J28"/>
    <mergeCell ref="B65:D65"/>
    <mergeCell ref="E65:I65"/>
    <mergeCell ref="A107:I107"/>
    <mergeCell ref="H113:H115"/>
    <mergeCell ref="I113:I115"/>
    <mergeCell ref="J113:J115"/>
    <mergeCell ref="H116:H117"/>
    <mergeCell ref="I116:I117"/>
    <mergeCell ref="J116:J117"/>
  </mergeCells>
  <pageMargins left="0.7" right="0.7" top="0.75" bottom="0.75" header="0.3" footer="0.3"/>
  <pageSetup scale="70" fitToHeight="0" orientation="landscape" r:id="rId1"/>
  <rowBreaks count="2" manualBreakCount="2">
    <brk id="64" max="8" man="1"/>
    <brk id="105" max="8" man="1"/>
  </rowBreaks>
  <ignoredErrors>
    <ignoredError sqref="E17:I21 E97:I102" formulaRange="1"/>
    <ignoredError sqref="E22:I22" formulaRange="1" unlockedFormula="1"/>
    <ignoredError sqref="D13:D16 D86:I89 D34:D40"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798725FBE84B4EAC37B8278B56C37B" ma:contentTypeVersion="18" ma:contentTypeDescription="Create a new document." ma:contentTypeScope="" ma:versionID="debeb2ffb77f2f33e677b90835f7a4e3">
  <xsd:schema xmlns:xsd="http://www.w3.org/2001/XMLSchema" xmlns:xs="http://www.w3.org/2001/XMLSchema" xmlns:p="http://schemas.microsoft.com/office/2006/metadata/properties" xmlns:ns1="http://schemas.microsoft.com/sharepoint/v3" xmlns:ns2="aa795d4c-00d3-4b72-b4c3-00d38e2a4c5c" xmlns:ns3="c414f0d9-66e3-4336-a8a2-dc380f7cd247" xmlns:ns4="06a0b0f5-ab3f-4382-8730-459fb424e421" targetNamespace="http://schemas.microsoft.com/office/2006/metadata/properties" ma:root="true" ma:fieldsID="2d9d8ce9c28e8b8b6c29bb3bcaf046a5" ns1:_="" ns2:_="" ns3:_="" ns4:_="">
    <xsd:import namespace="http://schemas.microsoft.com/sharepoint/v3"/>
    <xsd:import namespace="aa795d4c-00d3-4b72-b4c3-00d38e2a4c5c"/>
    <xsd:import namespace="c414f0d9-66e3-4336-a8a2-dc380f7cd247"/>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795d4c-00d3-4b72-b4c3-00d38e2a4c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14f0d9-66e3-4336-a8a2-dc380f7cd24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5f83405a-4070-4065-b241-6b49468fe7f2}" ma:internalName="TaxCatchAll" ma:showField="CatchAllData" ma:web="c414f0d9-66e3-4336-a8a2-dc380f7cd2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06a0b0f5-ab3f-4382-8730-459fb424e421" xsi:nil="true"/>
    <_ip_UnifiedCompliancePolicyProperties xmlns="http://schemas.microsoft.com/sharepoint/v3" xsi:nil="true"/>
    <lcf76f155ced4ddcb4097134ff3c332f xmlns="aa795d4c-00d3-4b72-b4c3-00d38e2a4c5c">
      <Terms xmlns="http://schemas.microsoft.com/office/infopath/2007/PartnerControls"/>
    </lcf76f155ced4ddcb4097134ff3c332f>
    <_dlc_DocId xmlns="c414f0d9-66e3-4336-a8a2-dc380f7cd247">ZF2YJTPC3M6R-1169042642-86136</_dlc_DocId>
    <_dlc_DocIdUrl xmlns="c414f0d9-66e3-4336-a8a2-dc380f7cd247">
      <Url>https://ohiodas.sharepoint.com/sites/OSS_Staff/_layouts/15/DocIdRedir.aspx?ID=ZF2YJTPC3M6R-1169042642-86136</Url>
      <Description>ZF2YJTPC3M6R-1169042642-86136</Description>
    </_dlc_DocIdUrl>
  </documentManagement>
</p:properties>
</file>

<file path=customXml/itemProps1.xml><?xml version="1.0" encoding="utf-8"?>
<ds:datastoreItem xmlns:ds="http://schemas.openxmlformats.org/officeDocument/2006/customXml" ds:itemID="{368586E0-F55E-4615-9AE0-2316EE766C09}"/>
</file>

<file path=customXml/itemProps2.xml><?xml version="1.0" encoding="utf-8"?>
<ds:datastoreItem xmlns:ds="http://schemas.openxmlformats.org/officeDocument/2006/customXml" ds:itemID="{B6CC78B2-306F-403C-A3E6-D8C85B8A0901}"/>
</file>

<file path=customXml/itemProps3.xml><?xml version="1.0" encoding="utf-8"?>
<ds:datastoreItem xmlns:ds="http://schemas.openxmlformats.org/officeDocument/2006/customXml" ds:itemID="{F8C4005F-98D0-4F58-91C4-19E3DEDE7AC3}"/>
</file>

<file path=customXml/itemProps4.xml><?xml version="1.0" encoding="utf-8"?>
<ds:datastoreItem xmlns:ds="http://schemas.openxmlformats.org/officeDocument/2006/customXml" ds:itemID="{1EB75910-B65A-4727-AF79-5AF61B6590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5 Year</vt:lpstr>
      <vt:lpstr>'5 Year'!Print_Area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Colston</dc:creator>
  <cp:lastModifiedBy>Vogler, Rebecca</cp:lastModifiedBy>
  <dcterms:created xsi:type="dcterms:W3CDTF">2024-10-18T16:58:49Z</dcterms:created>
  <dcterms:modified xsi:type="dcterms:W3CDTF">2024-11-13T16:07:51Z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0x01010093798725FBE84B4EAC37B8278B56C37B</vt:lpwstr>
  </property>
  <property fmtid="{D5CDD505-2E9C-101B-9397-08002B2CF9AE}" pid="3" name="_dlc_DocIdItemGuid">
    <vt:lpwstr>7f1243fb-9e40-498b-8ba4-b368d9753c64</vt:lpwstr>
  </property>
</Properties>
</file>